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Лист1!$A$1:$H$105</definedName>
  </definedNames>
  <calcPr calcId="124519"/>
</workbook>
</file>

<file path=xl/calcChain.xml><?xml version="1.0" encoding="utf-8"?>
<calcChain xmlns="http://schemas.openxmlformats.org/spreadsheetml/2006/main">
  <c r="H74" i="1"/>
  <c r="H73"/>
  <c r="H72"/>
  <c r="H64"/>
  <c r="H65"/>
  <c r="H66" s="1"/>
  <c r="H67" s="1"/>
  <c r="H68" s="1"/>
  <c r="H69" s="1"/>
  <c r="H63"/>
  <c r="H16"/>
  <c r="H14"/>
  <c r="H13"/>
  <c r="F91"/>
  <c r="G47"/>
  <c r="E47"/>
  <c r="D47"/>
  <c r="E62"/>
  <c r="G51"/>
  <c r="E51"/>
  <c r="F51" s="1"/>
  <c r="E45"/>
  <c r="F45" s="1"/>
  <c r="E44"/>
  <c r="E69"/>
  <c r="F69" s="1"/>
  <c r="F12"/>
  <c r="F13"/>
  <c r="F14"/>
  <c r="F15"/>
  <c r="F16"/>
  <c r="F17"/>
  <c r="F20"/>
  <c r="F21"/>
  <c r="F23"/>
  <c r="F24"/>
  <c r="F26"/>
  <c r="F27"/>
  <c r="F29"/>
  <c r="F30"/>
  <c r="F34"/>
  <c r="F38"/>
  <c r="F39"/>
  <c r="F41"/>
  <c r="F42"/>
  <c r="F44"/>
  <c r="F47"/>
  <c r="F48"/>
  <c r="F50"/>
  <c r="F53"/>
  <c r="F56"/>
  <c r="F57"/>
  <c r="F58"/>
  <c r="F60"/>
  <c r="F61"/>
  <c r="F62"/>
  <c r="F63"/>
  <c r="F64"/>
  <c r="F65"/>
  <c r="F66"/>
  <c r="F67"/>
  <c r="F68"/>
  <c r="F72"/>
  <c r="F73"/>
  <c r="F74"/>
  <c r="F75"/>
  <c r="F77"/>
  <c r="F78"/>
  <c r="F79"/>
  <c r="F80"/>
  <c r="F81"/>
  <c r="F82"/>
  <c r="F84"/>
  <c r="F85"/>
  <c r="F87"/>
  <c r="F88"/>
  <c r="F89"/>
  <c r="F92"/>
  <c r="F93"/>
  <c r="F94"/>
  <c r="E55"/>
  <c r="F55" s="1"/>
  <c r="F71"/>
  <c r="E91" l="1"/>
  <c r="E90"/>
  <c r="F90" s="1"/>
  <c r="F95" s="1"/>
  <c r="E95" l="1"/>
</calcChain>
</file>

<file path=xl/sharedStrings.xml><?xml version="1.0" encoding="utf-8"?>
<sst xmlns="http://schemas.openxmlformats.org/spreadsheetml/2006/main" count="184" uniqueCount="120">
  <si>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</si>
  <si>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</si>
  <si>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</si>
  <si>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</si>
  <si>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</si>
  <si>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</si>
  <si>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</si>
  <si>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</si>
  <si>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</si>
  <si>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</si>
  <si>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</si>
  <si>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</si>
  <si>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</si>
  <si>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</si>
  <si>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</si>
  <si>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</si>
  <si>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</si>
  <si>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</si>
  <si>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</si>
  <si>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</si>
  <si>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</si>
  <si>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</si>
  <si>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</si>
  <si>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</si>
  <si>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</si>
  <si>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</si>
  <si>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</si>
  <si>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</si>
  <si>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</si>
  <si>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</si>
  <si>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</si>
  <si>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</si>
  <si>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</si>
  <si>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t xml:space="preserve">Окраска водоэм. составом </t>
  </si>
  <si>
    <t>Замена почтовых ящиков</t>
  </si>
  <si>
    <t>отсутствуют</t>
  </si>
  <si>
    <t>ООО "Образцовое содержание жилья"</t>
  </si>
  <si>
    <t>Штукатурка стен подвала</t>
  </si>
  <si>
    <t xml:space="preserve">Замена  деревянных  входных дверей  в подвал </t>
  </si>
  <si>
    <t xml:space="preserve">      Капитальный ремонт   системы электроснабжения  с заменой  ВРУ, ПР, кабельных линий   от ПР до этажных распределителей </t>
  </si>
  <si>
    <t>Объект: Жилой многоквартирный дом: Ново - Садовая, 15</t>
  </si>
  <si>
    <t xml:space="preserve">Ремонт кирпичной кладки  3х входов в подвал </t>
  </si>
  <si>
    <t>Ремонт цоколя (штукатурка)</t>
  </si>
  <si>
    <t>Ремонт слуховых окон</t>
  </si>
  <si>
    <t>Замена дверей входа в подвал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</si>
  <si>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</si>
  <si>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</si>
  <si>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</si>
  <si>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>1-4 кв</t>
  </si>
  <si>
    <t>Установка 2х тар. электросчетчиков</t>
  </si>
  <si>
    <t>1-2 кв</t>
  </si>
  <si>
    <t xml:space="preserve">Замена  ламп  накаливания в светильниках МОП на светодиодные лампы 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</si>
  <si>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</si>
  <si>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</si>
  <si>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</si>
  <si>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 xml:space="preserve">    Промывка системы водоснабжения  для удаления накипно-коррозионных отложений </t>
  </si>
  <si>
    <t>2-3 кв</t>
  </si>
  <si>
    <t xml:space="preserve">Замена  стояков  ХВС   Ду 20 - 25 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</si>
  <si>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</si>
  <si>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Приобретение   и дооснащение  эл.щитовых углекислотными огнетушителями, другими средствами пожаротушения  </t>
  </si>
  <si>
    <t>1кв</t>
  </si>
  <si>
    <t xml:space="preserve">Устрой ство контура заземления  </t>
  </si>
  <si>
    <t>2-3кв</t>
  </si>
  <si>
    <t xml:space="preserve">Устройство  молниезащиты </t>
  </si>
  <si>
    <t xml:space="preserve">Замена стояков отопления  Ду 20-25 </t>
  </si>
  <si>
    <t>1.</t>
  </si>
  <si>
    <t xml:space="preserve"> Промывка системы теплоснабжения   для удаления накипно-коррозионных отложений</t>
  </si>
  <si>
    <t xml:space="preserve">п/м </t>
  </si>
  <si>
    <t>Замена  лежака  обратки отопления (нижний розлив) Ду 57- 76</t>
  </si>
  <si>
    <t>Замена  лежака  отопления  (прямая )  Ду 57- 76</t>
  </si>
  <si>
    <t xml:space="preserve">Замена запорной  арматуры на стояках ХВС Ду 15-25 </t>
  </si>
  <si>
    <t xml:space="preserve">Замена запорной  арматуры на стояках ГВС Ду 15-25 </t>
  </si>
  <si>
    <t>Замена запорной арматуры  на лежаках  отопления  Ду 50</t>
  </si>
  <si>
    <t xml:space="preserve">Замена запорной  арматуры на стояках отопления Ду 20 </t>
  </si>
  <si>
    <t xml:space="preserve">Изоляция  трубопроводов отопления, ГВС в подвале Ду 57-76 </t>
  </si>
  <si>
    <t>Общая площадь:  м2</t>
  </si>
  <si>
    <t xml:space="preserve">Замена  лежаков ГВС  в  подвале Ду 57- 76 </t>
  </si>
  <si>
    <t>24. БЛАГОУСТРОЙСТВО и ПРОЧИЕ РАБОТЫ</t>
  </si>
  <si>
    <t>Демонтаж  разрушенных навесных защитных козырьков над входами в подъезды, с последующим монтажом  новых из металлоконструкций</t>
  </si>
  <si>
    <t>1-3кв.</t>
  </si>
  <si>
    <t>1-3  кв</t>
  </si>
  <si>
    <t>Главный инженер</t>
  </si>
  <si>
    <t>В.И. Анашкин</t>
  </si>
  <si>
    <t>Директор</t>
  </si>
  <si>
    <t>Ю.А. Бобровская</t>
  </si>
  <si>
    <t>Итого:</t>
  </si>
  <si>
    <t>Капитальный ремонт отделки стен и потолков л/к 1подъезд</t>
  </si>
  <si>
    <t>Окраска водоэм. составом стен и потолков подвала</t>
  </si>
  <si>
    <t xml:space="preserve">Замена общедомовых  стояков канализации  1,2 го подъезда      Ду 110 мм </t>
  </si>
  <si>
    <r>
      <t>м</t>
    </r>
    <r>
      <rPr>
        <sz val="12"/>
        <color theme="1"/>
        <rFont val="Calibri"/>
        <family val="2"/>
        <charset val="204"/>
      </rPr>
      <t>³</t>
    </r>
  </si>
  <si>
    <r>
      <t>м</t>
    </r>
    <r>
      <rPr>
        <sz val="12"/>
        <color theme="1"/>
        <rFont val="Calibri"/>
        <family val="2"/>
        <charset val="204"/>
      </rPr>
      <t>²</t>
    </r>
  </si>
  <si>
    <t>Замена окон и дверей в подъезде на пластиковые</t>
  </si>
  <si>
    <t>Замена  стояков  ГВС   Ду  15 - 25</t>
  </si>
  <si>
    <t>Замена плитки на этажах в подъезде</t>
  </si>
  <si>
    <t>м2</t>
  </si>
  <si>
    <t>на 2017 год</t>
  </si>
  <si>
    <t>на 2018</t>
  </si>
  <si>
    <t>перенесли на май после отопительного сезона</t>
  </si>
  <si>
    <t>светодиоды на 1-х этажах и на верхнем этаже для уборщицы</t>
  </si>
  <si>
    <t>на 1-м этаже - по 2 лампочки</t>
  </si>
  <si>
    <t>дать график ППР и расшифровку</t>
  </si>
  <si>
    <t xml:space="preserve">выяснить  есть ли в доме заземление </t>
  </si>
  <si>
    <t>и молниезащта</t>
  </si>
  <si>
    <t>м</t>
  </si>
  <si>
    <t>Поправки к плану на общем совещании от 06.02.15г.</t>
  </si>
  <si>
    <t>Монтаж 3-х отливов для входа</t>
  </si>
  <si>
    <t>2015 год</t>
  </si>
  <si>
    <t>2017 год</t>
  </si>
  <si>
    <t>2015 - осмотр и ремонт ливневки</t>
  </si>
  <si>
    <t>2015 -электропрогрев ливневки</t>
  </si>
  <si>
    <t>2015 г.- ремонт 1 этажей с заменой тамбурной двери и окна - на пластик</t>
  </si>
  <si>
    <t>2015 - замена плитки на 1-х этажах + сапожок</t>
  </si>
  <si>
    <t>2015 - замена тамбурных дверей в подъездах на пластиковые</t>
  </si>
  <si>
    <t>2017 г</t>
  </si>
  <si>
    <t>Председатель Совета дома Ново-Садовая, 15</t>
  </si>
  <si>
    <t>________________________</t>
  </si>
  <si>
    <t xml:space="preserve">Еремин </t>
  </si>
  <si>
    <t xml:space="preserve">План ремонта скорректирован 06 февраля 2015 г. совместно с советом дома Ново-Садовая 15 </t>
  </si>
  <si>
    <t>очистка подвала от хлама и блох - сразу весь 2 и 3 под.</t>
  </si>
  <si>
    <t>2015 - ремонт кровли (кв.69, 71, 107,108 и примыкания к лифтовым)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</si>
</sst>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wrapText="1"/>
    </xf>
    <xf numFmtId="0" fontId="6" fillId="0" borderId="6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/>
    <xf numFmtId="2" fontId="8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5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8" fillId="0" borderId="13" xfId="0" applyNumberFormat="1" applyFont="1" applyFill="1" applyBorder="1"/>
    <xf numFmtId="0" fontId="6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/>
    <xf numFmtId="0" fontId="0" fillId="0" borderId="17" xfId="0" applyBorder="1" applyAlignment="1">
      <alignment wrapText="1"/>
    </xf>
    <xf numFmtId="0" fontId="0" fillId="0" borderId="17" xfId="0" applyBorder="1"/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9" fillId="0" borderId="14" xfId="0" applyFont="1" applyBorder="1"/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topLeftCell="A10" workbookViewId="0">
      <selection activeCell="B16" sqref="B16"/>
    </sheetView>
  </sheetViews>
  <sheetFormatPr defaultRowHeight="15"/>
  <cols>
    <col min="1" max="1" width="6.140625" customWidth="1"/>
    <col min="2" max="2" width="50.7109375" customWidth="1"/>
    <col min="3" max="3" width="6.7109375" customWidth="1"/>
    <col min="5" max="6" width="12.7109375" customWidth="1"/>
    <col min="7" max="7" width="12.5703125" customWidth="1"/>
    <col min="8" max="8" width="50.42578125" customWidth="1"/>
  </cols>
  <sheetData>
    <row r="1" spans="1:19" ht="21">
      <c r="A1" s="66" t="s">
        <v>36</v>
      </c>
      <c r="B1" s="66"/>
      <c r="C1" s="66"/>
      <c r="D1" s="66"/>
      <c r="E1" s="66"/>
      <c r="F1" s="66"/>
      <c r="G1" s="66"/>
      <c r="H1" s="2"/>
      <c r="I1" s="2"/>
    </row>
    <row r="2" spans="1:19">
      <c r="A2" s="1"/>
      <c r="B2" s="1"/>
      <c r="C2" s="1"/>
      <c r="D2" s="1"/>
      <c r="E2" s="1"/>
      <c r="F2" s="1"/>
      <c r="G2" s="1"/>
      <c r="H2" s="1"/>
      <c r="I2" s="1"/>
    </row>
    <row r="3" spans="1:19" ht="28.5">
      <c r="A3" s="67" t="s">
        <v>6</v>
      </c>
      <c r="B3" s="67"/>
      <c r="C3" s="67"/>
      <c r="D3" s="67"/>
      <c r="E3" s="67"/>
      <c r="F3" s="67"/>
      <c r="G3" s="67"/>
      <c r="H3" s="1"/>
      <c r="I3" s="1"/>
    </row>
    <row r="4" spans="1:19" ht="24" customHeight="1">
      <c r="A4" s="68" t="s">
        <v>31</v>
      </c>
      <c r="B4" s="68"/>
      <c r="C4" s="68"/>
      <c r="D4" s="68"/>
      <c r="E4" s="68"/>
      <c r="F4" s="68"/>
      <c r="G4" s="68"/>
    </row>
    <row r="5" spans="1:19" ht="35.25" customHeight="1" thickBot="1">
      <c r="A5" s="69" t="s">
        <v>40</v>
      </c>
      <c r="B5" s="69"/>
      <c r="C5" s="69"/>
      <c r="D5" s="69"/>
      <c r="E5" s="69"/>
      <c r="F5" s="69"/>
      <c r="G5" s="69"/>
    </row>
    <row r="6" spans="1:19" ht="21.75" customHeight="1" thickBot="1">
      <c r="A6" s="70" t="s">
        <v>75</v>
      </c>
      <c r="B6" s="70"/>
      <c r="C6" s="70"/>
      <c r="D6" s="70"/>
      <c r="E6" s="70"/>
      <c r="F6" s="71"/>
      <c r="G6" s="43">
        <v>4490</v>
      </c>
    </row>
    <row r="7" spans="1:19" ht="29.25" customHeight="1" thickBot="1">
      <c r="A7" s="19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28</v>
      </c>
      <c r="G7" s="42" t="s">
        <v>5</v>
      </c>
      <c r="H7" s="58" t="s">
        <v>104</v>
      </c>
    </row>
    <row r="8" spans="1:19" ht="15.75" customHeight="1">
      <c r="A8" s="61" t="s">
        <v>7</v>
      </c>
      <c r="B8" s="62"/>
      <c r="C8" s="18"/>
      <c r="D8" s="18"/>
      <c r="E8" s="18"/>
      <c r="F8" s="18"/>
      <c r="G8" s="35"/>
      <c r="H8" s="53"/>
    </row>
    <row r="9" spans="1:19" ht="15.75" customHeight="1">
      <c r="A9" s="5"/>
      <c r="B9" s="6"/>
      <c r="C9" s="4"/>
      <c r="D9" s="4"/>
      <c r="E9" s="4"/>
      <c r="F9" s="7"/>
      <c r="G9" s="36"/>
      <c r="H9" s="54"/>
    </row>
    <row r="10" spans="1:19" ht="15.75" customHeight="1">
      <c r="A10" s="5"/>
      <c r="B10" s="8"/>
      <c r="C10" s="4"/>
      <c r="D10" s="4"/>
      <c r="E10" s="4"/>
      <c r="F10" s="7"/>
      <c r="G10" s="36"/>
      <c r="H10" s="54"/>
    </row>
    <row r="11" spans="1:19" ht="15" customHeight="1">
      <c r="A11" s="59" t="s">
        <v>8</v>
      </c>
      <c r="B11" s="60"/>
      <c r="C11" s="4"/>
      <c r="D11" s="4"/>
      <c r="E11" s="4"/>
      <c r="F11" s="7"/>
      <c r="G11" s="36"/>
      <c r="H11" s="54"/>
    </row>
    <row r="12" spans="1:19" ht="38.25" customHeight="1">
      <c r="A12" s="5">
        <v>1</v>
      </c>
      <c r="B12" s="6" t="s">
        <v>37</v>
      </c>
      <c r="C12" s="4" t="s">
        <v>32</v>
      </c>
      <c r="D12" s="4">
        <v>120</v>
      </c>
      <c r="E12" s="44">
        <v>19200</v>
      </c>
      <c r="F12" s="7">
        <f t="shared" ref="F12:F69" si="0">E12/(12*$G$6)</f>
        <v>0.35634743875278396</v>
      </c>
      <c r="G12" s="36" t="s">
        <v>62</v>
      </c>
      <c r="H12" s="55" t="s">
        <v>107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30" customHeight="1">
      <c r="A13" s="5">
        <v>2</v>
      </c>
      <c r="B13" s="6" t="s">
        <v>87</v>
      </c>
      <c r="C13" s="4" t="s">
        <v>32</v>
      </c>
      <c r="D13" s="4">
        <v>180</v>
      </c>
      <c r="E13" s="22">
        <v>28000</v>
      </c>
      <c r="F13" s="7">
        <f t="shared" si="0"/>
        <v>0.5196733481811433</v>
      </c>
      <c r="G13" s="36" t="s">
        <v>62</v>
      </c>
      <c r="H13" s="56" t="str">
        <f>H12</f>
        <v>2017 год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4.75" customHeight="1">
      <c r="A14" s="5">
        <v>3</v>
      </c>
      <c r="B14" s="6" t="s">
        <v>41</v>
      </c>
      <c r="C14" s="4" t="s">
        <v>89</v>
      </c>
      <c r="D14" s="4">
        <v>0.2</v>
      </c>
      <c r="E14" s="22">
        <v>1000</v>
      </c>
      <c r="F14" s="7">
        <f t="shared" si="0"/>
        <v>1.855976243504083E-2</v>
      </c>
      <c r="G14" s="36" t="s">
        <v>62</v>
      </c>
      <c r="H14" s="56" t="str">
        <f>H13</f>
        <v>2017 год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21.75" customHeight="1">
      <c r="A15" s="5">
        <v>4</v>
      </c>
      <c r="B15" s="32" t="s">
        <v>105</v>
      </c>
      <c r="C15" s="4" t="s">
        <v>32</v>
      </c>
      <c r="D15" s="4">
        <v>12</v>
      </c>
      <c r="E15" s="22">
        <v>6000</v>
      </c>
      <c r="F15" s="7">
        <f t="shared" si="0"/>
        <v>0.111358574610245</v>
      </c>
      <c r="G15" s="36" t="s">
        <v>62</v>
      </c>
      <c r="H15" s="56" t="s">
        <v>106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4.75" customHeight="1">
      <c r="A16" s="5">
        <v>6</v>
      </c>
      <c r="B16" s="6" t="s">
        <v>43</v>
      </c>
      <c r="C16" s="4" t="s">
        <v>30</v>
      </c>
      <c r="D16" s="4">
        <v>2</v>
      </c>
      <c r="E16" s="22">
        <v>1000</v>
      </c>
      <c r="F16" s="7">
        <f t="shared" si="0"/>
        <v>1.855976243504083E-2</v>
      </c>
      <c r="G16" s="36" t="s">
        <v>62</v>
      </c>
      <c r="H16" s="56" t="str">
        <f>H13</f>
        <v>2017 год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28.5" customHeight="1">
      <c r="A17" s="5">
        <v>7</v>
      </c>
      <c r="B17" s="6" t="s">
        <v>38</v>
      </c>
      <c r="C17" s="4" t="s">
        <v>30</v>
      </c>
      <c r="D17" s="4">
        <v>2</v>
      </c>
      <c r="E17" s="22">
        <v>8000</v>
      </c>
      <c r="F17" s="7">
        <f t="shared" si="0"/>
        <v>0.14847809948032664</v>
      </c>
      <c r="G17" s="36" t="s">
        <v>62</v>
      </c>
      <c r="H17" s="56" t="s">
        <v>106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28.5" customHeight="1">
      <c r="A18" s="34"/>
      <c r="B18" s="33"/>
      <c r="C18" s="4"/>
      <c r="D18" s="4"/>
      <c r="E18" s="22"/>
      <c r="F18" s="7"/>
      <c r="G18" s="36"/>
      <c r="H18" s="56" t="s">
        <v>118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4.45" customHeight="1">
      <c r="A19" s="63" t="s">
        <v>9</v>
      </c>
      <c r="B19" s="64"/>
      <c r="C19" s="4"/>
      <c r="D19" s="4"/>
      <c r="E19" s="22"/>
      <c r="F19" s="7"/>
      <c r="G19" s="36"/>
      <c r="H19" s="5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5.75" customHeight="1">
      <c r="A20" s="5"/>
      <c r="B20" s="6"/>
      <c r="C20" s="4"/>
      <c r="D20" s="4"/>
      <c r="E20" s="22"/>
      <c r="F20" s="7">
        <f t="shared" si="0"/>
        <v>0</v>
      </c>
      <c r="G20" s="36"/>
      <c r="H20" s="5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5.75">
      <c r="A21" s="5"/>
      <c r="B21" s="6"/>
      <c r="C21" s="4"/>
      <c r="D21" s="4"/>
      <c r="E21" s="22"/>
      <c r="F21" s="7">
        <f t="shared" si="0"/>
        <v>0</v>
      </c>
      <c r="G21" s="36"/>
      <c r="H21" s="5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45" customHeight="1">
      <c r="A22" s="63" t="s">
        <v>10</v>
      </c>
      <c r="B22" s="64"/>
      <c r="C22" s="4"/>
      <c r="D22" s="4"/>
      <c r="E22" s="22"/>
      <c r="F22" s="7"/>
      <c r="G22" s="36"/>
      <c r="H22" s="5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65.25" customHeight="1">
      <c r="A23" s="5">
        <v>1</v>
      </c>
      <c r="B23" s="6" t="s">
        <v>78</v>
      </c>
      <c r="C23" s="4" t="s">
        <v>32</v>
      </c>
      <c r="D23" s="4">
        <v>9</v>
      </c>
      <c r="E23" s="22">
        <v>74000</v>
      </c>
      <c r="F23" s="7">
        <f t="shared" si="0"/>
        <v>1.3734224201930216</v>
      </c>
      <c r="G23" s="36" t="s">
        <v>56</v>
      </c>
      <c r="H23" s="56" t="s">
        <v>95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>
      <c r="A24" s="5"/>
      <c r="B24" s="8"/>
      <c r="C24" s="4"/>
      <c r="D24" s="4"/>
      <c r="E24" s="22"/>
      <c r="F24" s="7">
        <f t="shared" si="0"/>
        <v>0</v>
      </c>
      <c r="G24" s="36"/>
      <c r="H24" s="5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45" customHeight="1">
      <c r="A25" s="59" t="s">
        <v>11</v>
      </c>
      <c r="B25" s="60"/>
      <c r="C25" s="4"/>
      <c r="D25" s="4"/>
      <c r="E25" s="22"/>
      <c r="F25" s="7"/>
      <c r="G25" s="36"/>
      <c r="H25" s="5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5.75">
      <c r="A26" s="5"/>
      <c r="B26" s="8" t="s">
        <v>35</v>
      </c>
      <c r="C26" s="4"/>
      <c r="D26" s="4"/>
      <c r="E26" s="22"/>
      <c r="F26" s="7">
        <f t="shared" si="0"/>
        <v>0</v>
      </c>
      <c r="G26" s="36"/>
      <c r="H26" s="5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.75">
      <c r="A27" s="5"/>
      <c r="B27" s="8"/>
      <c r="C27" s="4"/>
      <c r="D27" s="4"/>
      <c r="E27" s="22"/>
      <c r="F27" s="7">
        <f t="shared" si="0"/>
        <v>0</v>
      </c>
      <c r="G27" s="36"/>
      <c r="H27" s="5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4.45" customHeight="1">
      <c r="A28" s="59" t="s">
        <v>12</v>
      </c>
      <c r="B28" s="65"/>
      <c r="C28" s="4"/>
      <c r="D28" s="4"/>
      <c r="E28" s="22"/>
      <c r="F28" s="7"/>
      <c r="G28" s="36"/>
      <c r="H28" s="5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5.75">
      <c r="A29" s="5"/>
      <c r="B29" s="8" t="s">
        <v>35</v>
      </c>
      <c r="C29" s="4"/>
      <c r="D29" s="4"/>
      <c r="E29" s="22"/>
      <c r="F29" s="7">
        <f t="shared" si="0"/>
        <v>0</v>
      </c>
      <c r="G29" s="36"/>
      <c r="H29" s="5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.75">
      <c r="A30" s="5"/>
      <c r="B30" s="8"/>
      <c r="C30" s="4"/>
      <c r="D30" s="4"/>
      <c r="E30" s="22"/>
      <c r="F30" s="7">
        <f t="shared" si="0"/>
        <v>0</v>
      </c>
      <c r="G30" s="36"/>
      <c r="H30" s="56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4.45" customHeight="1">
      <c r="A31" s="59" t="s">
        <v>13</v>
      </c>
      <c r="B31" s="65"/>
      <c r="C31" s="4"/>
      <c r="D31" s="4"/>
      <c r="E31" s="22"/>
      <c r="F31" s="7"/>
      <c r="G31" s="36"/>
      <c r="H31" s="5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4.45" customHeight="1">
      <c r="A32" s="32"/>
      <c r="B32" s="33"/>
      <c r="C32" s="4"/>
      <c r="D32" s="4"/>
      <c r="E32" s="22"/>
      <c r="F32" s="7"/>
      <c r="G32" s="36"/>
      <c r="H32" s="56" t="s">
        <v>119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9.5" customHeight="1">
      <c r="A33" s="5"/>
      <c r="B33" s="32"/>
      <c r="C33" s="4" t="s">
        <v>103</v>
      </c>
      <c r="D33" s="4">
        <v>660</v>
      </c>
      <c r="E33" s="22"/>
      <c r="F33" s="7"/>
      <c r="G33" s="36"/>
      <c r="H33" s="56" t="s">
        <v>108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0.25" customHeight="1">
      <c r="A34" s="5"/>
      <c r="B34" s="8"/>
      <c r="C34" s="4"/>
      <c r="D34" s="4"/>
      <c r="E34" s="22"/>
      <c r="F34" s="7">
        <f t="shared" si="0"/>
        <v>0</v>
      </c>
      <c r="G34" s="36"/>
      <c r="H34" s="56" t="s">
        <v>109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4.45" customHeight="1">
      <c r="A35" s="59" t="s">
        <v>14</v>
      </c>
      <c r="B35" s="65"/>
      <c r="C35" s="4"/>
      <c r="D35" s="4"/>
      <c r="E35" s="22"/>
      <c r="F35" s="7"/>
      <c r="G35" s="36"/>
      <c r="H35" s="5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.75">
      <c r="A36" s="5"/>
      <c r="B36" s="6"/>
      <c r="C36" s="4"/>
      <c r="D36" s="4"/>
      <c r="E36" s="22"/>
      <c r="F36" s="7"/>
      <c r="G36" s="36"/>
      <c r="H36" s="5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4.45" customHeight="1">
      <c r="A37" s="73" t="s">
        <v>15</v>
      </c>
      <c r="B37" s="74"/>
      <c r="C37" s="4"/>
      <c r="D37" s="4"/>
      <c r="E37" s="22"/>
      <c r="F37" s="7"/>
      <c r="G37" s="36"/>
      <c r="H37" s="5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21.75" customHeight="1">
      <c r="A38" s="5">
        <v>1</v>
      </c>
      <c r="B38" s="6" t="s">
        <v>42</v>
      </c>
      <c r="C38" s="4" t="s">
        <v>90</v>
      </c>
      <c r="D38" s="4">
        <v>20</v>
      </c>
      <c r="E38" s="44">
        <v>3200</v>
      </c>
      <c r="F38" s="7">
        <f t="shared" si="0"/>
        <v>5.9391239792130658E-2</v>
      </c>
      <c r="G38" s="36" t="s">
        <v>62</v>
      </c>
      <c r="H38" s="56" t="s">
        <v>96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24" customHeight="1">
      <c r="A39" s="5">
        <v>2</v>
      </c>
      <c r="B39" s="10" t="s">
        <v>33</v>
      </c>
      <c r="C39" s="4" t="s">
        <v>90</v>
      </c>
      <c r="D39" s="4">
        <v>80</v>
      </c>
      <c r="E39" s="44">
        <v>12800</v>
      </c>
      <c r="F39" s="7">
        <f t="shared" si="0"/>
        <v>0.23756495916852263</v>
      </c>
      <c r="G39" s="36" t="s">
        <v>62</v>
      </c>
      <c r="H39" s="56" t="s">
        <v>96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4.45" customHeight="1">
      <c r="A40" s="59" t="s">
        <v>16</v>
      </c>
      <c r="B40" s="65"/>
      <c r="C40" s="4"/>
      <c r="D40" s="4"/>
      <c r="E40" s="22"/>
      <c r="F40" s="7"/>
      <c r="G40" s="36"/>
      <c r="H40" s="56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5.75">
      <c r="A41" s="5"/>
      <c r="B41" s="8"/>
      <c r="C41" s="4"/>
      <c r="D41" s="4"/>
      <c r="E41" s="22"/>
      <c r="F41" s="7">
        <f t="shared" si="0"/>
        <v>0</v>
      </c>
      <c r="G41" s="36"/>
      <c r="H41" s="56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5.75">
      <c r="A42" s="5"/>
      <c r="B42" s="8"/>
      <c r="C42" s="4"/>
      <c r="D42" s="4"/>
      <c r="E42" s="22"/>
      <c r="F42" s="7">
        <f t="shared" si="0"/>
        <v>0</v>
      </c>
      <c r="G42" s="36"/>
      <c r="H42" s="56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4.45" customHeight="1">
      <c r="A43" s="59" t="s">
        <v>17</v>
      </c>
      <c r="B43" s="65"/>
      <c r="C43" s="4"/>
      <c r="D43" s="4"/>
      <c r="E43" s="22"/>
      <c r="F43" s="7"/>
      <c r="G43" s="36"/>
      <c r="H43" s="56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39.75" customHeight="1">
      <c r="A44" s="5">
        <v>1</v>
      </c>
      <c r="B44" s="10" t="s">
        <v>86</v>
      </c>
      <c r="C44" s="4" t="s">
        <v>32</v>
      </c>
      <c r="D44" s="4">
        <v>700</v>
      </c>
      <c r="E44" s="22">
        <f>D44*800</f>
        <v>560000</v>
      </c>
      <c r="F44" s="7">
        <f t="shared" si="0"/>
        <v>10.393466963622865</v>
      </c>
      <c r="G44" s="36" t="s">
        <v>79</v>
      </c>
      <c r="H44" s="56" t="s">
        <v>110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5.75">
      <c r="A45" s="5">
        <v>2</v>
      </c>
      <c r="B45" s="10" t="s">
        <v>34</v>
      </c>
      <c r="C45" s="11" t="s">
        <v>30</v>
      </c>
      <c r="D45" s="4">
        <v>108</v>
      </c>
      <c r="E45" s="22">
        <f>D45*230</f>
        <v>24840</v>
      </c>
      <c r="F45" s="7">
        <f t="shared" si="0"/>
        <v>0.46102449888641428</v>
      </c>
      <c r="G45" s="36" t="s">
        <v>79</v>
      </c>
      <c r="H45" s="56" t="s">
        <v>106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4.45" customHeight="1">
      <c r="A46" s="59" t="s">
        <v>18</v>
      </c>
      <c r="B46" s="65"/>
      <c r="C46" s="4"/>
      <c r="D46" s="4"/>
      <c r="E46" s="22"/>
      <c r="F46" s="7"/>
      <c r="G46" s="36"/>
      <c r="H46" s="56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5.75">
      <c r="A47" s="17">
        <v>1</v>
      </c>
      <c r="B47" s="8" t="s">
        <v>93</v>
      </c>
      <c r="C47" s="4" t="s">
        <v>94</v>
      </c>
      <c r="D47" s="4">
        <f>6*9*3</f>
        <v>162</v>
      </c>
      <c r="E47" s="22">
        <f>D47*800</f>
        <v>129600</v>
      </c>
      <c r="F47" s="7">
        <f t="shared" si="0"/>
        <v>2.4053452115812917</v>
      </c>
      <c r="G47" s="36" t="str">
        <f>G45</f>
        <v>1-3кв.</v>
      </c>
      <c r="H47" s="56" t="s">
        <v>111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5.75">
      <c r="A48" s="8"/>
      <c r="B48" s="8"/>
      <c r="C48" s="4"/>
      <c r="D48" s="4"/>
      <c r="E48" s="22"/>
      <c r="F48" s="7">
        <f t="shared" si="0"/>
        <v>0</v>
      </c>
      <c r="G48" s="36"/>
      <c r="H48" s="5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4.45" customHeight="1">
      <c r="A49" s="59" t="s">
        <v>21</v>
      </c>
      <c r="B49" s="65"/>
      <c r="C49" s="4"/>
      <c r="D49" s="4"/>
      <c r="E49" s="22"/>
      <c r="F49" s="7"/>
      <c r="G49" s="36"/>
      <c r="H49" s="5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25.5" customHeight="1">
      <c r="A50" s="5">
        <v>1</v>
      </c>
      <c r="B50" s="6" t="s">
        <v>44</v>
      </c>
      <c r="C50" s="4" t="s">
        <v>30</v>
      </c>
      <c r="D50" s="4">
        <v>2</v>
      </c>
      <c r="E50" s="22">
        <v>8000</v>
      </c>
      <c r="F50" s="7">
        <f t="shared" si="0"/>
        <v>0.14847809948032664</v>
      </c>
      <c r="G50" s="36" t="s">
        <v>80</v>
      </c>
      <c r="H50" s="5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33" customHeight="1">
      <c r="A51" s="5">
        <v>2</v>
      </c>
      <c r="B51" s="6" t="s">
        <v>91</v>
      </c>
      <c r="C51" s="4" t="s">
        <v>30</v>
      </c>
      <c r="D51" s="4"/>
      <c r="E51" s="22">
        <f>(9*11000+18000)*3</f>
        <v>351000</v>
      </c>
      <c r="F51" s="7">
        <f t="shared" si="0"/>
        <v>6.5144766146993316</v>
      </c>
      <c r="G51" s="36" t="str">
        <f>G50</f>
        <v>1-3  кв</v>
      </c>
      <c r="H51" s="56" t="s">
        <v>112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8.75" customHeight="1">
      <c r="A52" s="59" t="s">
        <v>19</v>
      </c>
      <c r="B52" s="65"/>
      <c r="C52" s="4"/>
      <c r="D52" s="4"/>
      <c r="E52" s="22"/>
      <c r="F52" s="7"/>
      <c r="G52" s="36"/>
      <c r="H52" s="5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5.75">
      <c r="A53" s="5"/>
      <c r="B53" s="8"/>
      <c r="C53" s="4"/>
      <c r="D53" s="4"/>
      <c r="E53" s="22"/>
      <c r="F53" s="7">
        <f t="shared" si="0"/>
        <v>0</v>
      </c>
      <c r="G53" s="36"/>
      <c r="H53" s="5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4.45" customHeight="1">
      <c r="A54" s="63" t="s">
        <v>22</v>
      </c>
      <c r="B54" s="64"/>
      <c r="C54" s="4"/>
      <c r="D54" s="4"/>
      <c r="E54" s="22"/>
      <c r="F54" s="7"/>
      <c r="G54" s="36"/>
      <c r="H54" s="56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63" customHeight="1">
      <c r="A55" s="4">
        <v>1</v>
      </c>
      <c r="B55" s="6" t="s">
        <v>52</v>
      </c>
      <c r="C55" s="4" t="s">
        <v>53</v>
      </c>
      <c r="D55" s="4">
        <v>20</v>
      </c>
      <c r="E55" s="22">
        <f>D55*400</f>
        <v>8000</v>
      </c>
      <c r="F55" s="7">
        <f t="shared" si="0"/>
        <v>0.14847809948032664</v>
      </c>
      <c r="G55" s="37" t="s">
        <v>54</v>
      </c>
      <c r="H55" s="56" t="s">
        <v>106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5.75">
      <c r="A56" s="5"/>
      <c r="B56" s="8"/>
      <c r="C56" s="4"/>
      <c r="D56" s="4"/>
      <c r="E56" s="22"/>
      <c r="F56" s="7">
        <f t="shared" si="0"/>
        <v>0</v>
      </c>
      <c r="G56" s="36"/>
      <c r="H56" s="56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36" customHeight="1">
      <c r="A57" s="59" t="s">
        <v>20</v>
      </c>
      <c r="B57" s="65"/>
      <c r="C57" s="4"/>
      <c r="D57" s="4"/>
      <c r="E57" s="22"/>
      <c r="F57" s="7">
        <f t="shared" si="0"/>
        <v>0</v>
      </c>
      <c r="G57" s="36"/>
      <c r="H57" s="5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43.5" customHeight="1">
      <c r="A58" s="4">
        <v>1</v>
      </c>
      <c r="B58" s="13" t="s">
        <v>45</v>
      </c>
      <c r="C58" s="4" t="s">
        <v>46</v>
      </c>
      <c r="D58" s="4">
        <v>35</v>
      </c>
      <c r="E58" s="22"/>
      <c r="F58" s="7">
        <f t="shared" si="0"/>
        <v>0</v>
      </c>
      <c r="G58" s="36" t="s">
        <v>47</v>
      </c>
      <c r="H58" s="56" t="s">
        <v>106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30" customHeight="1">
      <c r="A59" s="59" t="s">
        <v>23</v>
      </c>
      <c r="B59" s="60"/>
      <c r="C59" s="4"/>
      <c r="D59" s="4"/>
      <c r="E59" s="22"/>
      <c r="F59" s="7"/>
      <c r="G59" s="36"/>
      <c r="H59" s="56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38.25" customHeight="1">
      <c r="A60" s="4">
        <v>1</v>
      </c>
      <c r="B60" s="6" t="s">
        <v>55</v>
      </c>
      <c r="C60" s="4" t="s">
        <v>46</v>
      </c>
      <c r="D60" s="4">
        <v>160</v>
      </c>
      <c r="E60" s="22"/>
      <c r="F60" s="7">
        <f t="shared" si="0"/>
        <v>0</v>
      </c>
      <c r="G60" s="36" t="s">
        <v>56</v>
      </c>
      <c r="H60" s="56" t="s">
        <v>106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24.6" customHeight="1">
      <c r="A61" s="4">
        <v>2</v>
      </c>
      <c r="B61" s="6" t="s">
        <v>57</v>
      </c>
      <c r="C61" s="4" t="s">
        <v>46</v>
      </c>
      <c r="D61" s="4">
        <v>210</v>
      </c>
      <c r="E61" s="22">
        <v>240000</v>
      </c>
      <c r="F61" s="7">
        <f t="shared" si="0"/>
        <v>4.4543429844097995</v>
      </c>
      <c r="G61" s="36" t="s">
        <v>56</v>
      </c>
      <c r="H61" s="56" t="s">
        <v>97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36" customHeight="1">
      <c r="A62" s="4">
        <v>3</v>
      </c>
      <c r="B62" s="6" t="s">
        <v>70</v>
      </c>
      <c r="C62" s="4" t="s">
        <v>30</v>
      </c>
      <c r="D62" s="4">
        <v>5</v>
      </c>
      <c r="E62" s="22">
        <f>D62*2500</f>
        <v>12500</v>
      </c>
      <c r="F62" s="7">
        <f t="shared" si="0"/>
        <v>0.2319970304380104</v>
      </c>
      <c r="G62" s="36" t="s">
        <v>56</v>
      </c>
      <c r="H62" s="56" t="s">
        <v>113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30.75" customHeight="1">
      <c r="A63" s="4">
        <v>6</v>
      </c>
      <c r="B63" s="6" t="s">
        <v>68</v>
      </c>
      <c r="C63" s="4" t="s">
        <v>46</v>
      </c>
      <c r="D63" s="4">
        <v>105</v>
      </c>
      <c r="E63" s="22">
        <v>159000</v>
      </c>
      <c r="F63" s="7">
        <f t="shared" si="0"/>
        <v>2.9510022271714922</v>
      </c>
      <c r="G63" s="36" t="s">
        <v>62</v>
      </c>
      <c r="H63" s="56" t="str">
        <f>H62</f>
        <v>2017 г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ht="33.75" customHeight="1">
      <c r="A64" s="4">
        <v>7</v>
      </c>
      <c r="B64" s="6" t="s">
        <v>69</v>
      </c>
      <c r="C64" s="4" t="s">
        <v>46</v>
      </c>
      <c r="D64" s="4">
        <v>105</v>
      </c>
      <c r="E64" s="22">
        <v>160000</v>
      </c>
      <c r="F64" s="7">
        <f t="shared" si="0"/>
        <v>2.9695619896065328</v>
      </c>
      <c r="G64" s="36" t="s">
        <v>56</v>
      </c>
      <c r="H64" s="56" t="str">
        <f t="shared" ref="H64:H69" si="1">H63</f>
        <v>2017 г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27.75" customHeight="1">
      <c r="A65" s="4">
        <v>8</v>
      </c>
      <c r="B65" s="6" t="s">
        <v>64</v>
      </c>
      <c r="C65" s="4" t="s">
        <v>46</v>
      </c>
      <c r="D65" s="4">
        <v>750</v>
      </c>
      <c r="E65" s="22">
        <v>450000</v>
      </c>
      <c r="F65" s="7">
        <f t="shared" si="0"/>
        <v>8.351893095768375</v>
      </c>
      <c r="G65" s="36" t="s">
        <v>62</v>
      </c>
      <c r="H65" s="56" t="str">
        <f t="shared" si="1"/>
        <v>2017 г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28.5" customHeight="1">
      <c r="A66" s="4">
        <v>9</v>
      </c>
      <c r="B66" s="6" t="s">
        <v>72</v>
      </c>
      <c r="C66" s="4" t="s">
        <v>30</v>
      </c>
      <c r="D66" s="4">
        <v>8</v>
      </c>
      <c r="E66" s="22">
        <v>32000</v>
      </c>
      <c r="F66" s="7">
        <f t="shared" si="0"/>
        <v>0.59391239792130657</v>
      </c>
      <c r="G66" s="36" t="s">
        <v>56</v>
      </c>
      <c r="H66" s="56" t="str">
        <f t="shared" si="1"/>
        <v>2017 г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39" customHeight="1">
      <c r="A67" s="4">
        <v>10</v>
      </c>
      <c r="B67" s="21" t="s">
        <v>73</v>
      </c>
      <c r="C67" s="22" t="s">
        <v>30</v>
      </c>
      <c r="D67" s="22">
        <v>40</v>
      </c>
      <c r="E67" s="22">
        <v>10000</v>
      </c>
      <c r="F67" s="23">
        <f t="shared" si="0"/>
        <v>0.1855976243504083</v>
      </c>
      <c r="G67" s="38" t="s">
        <v>56</v>
      </c>
      <c r="H67" s="56" t="str">
        <f t="shared" si="1"/>
        <v>2017 г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31.5">
      <c r="A68" s="5">
        <v>11</v>
      </c>
      <c r="B68" s="6" t="s">
        <v>88</v>
      </c>
      <c r="C68" s="4" t="s">
        <v>30</v>
      </c>
      <c r="D68" s="4">
        <v>3</v>
      </c>
      <c r="E68" s="22">
        <v>315000</v>
      </c>
      <c r="F68" s="7">
        <f t="shared" si="0"/>
        <v>5.846325167037862</v>
      </c>
      <c r="G68" s="36" t="s">
        <v>50</v>
      </c>
      <c r="H68" s="56" t="str">
        <f t="shared" si="1"/>
        <v>2017 г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30.75" customHeight="1">
      <c r="A69" s="5">
        <v>12</v>
      </c>
      <c r="B69" s="6" t="s">
        <v>74</v>
      </c>
      <c r="C69" s="4" t="s">
        <v>46</v>
      </c>
      <c r="D69" s="4">
        <v>210</v>
      </c>
      <c r="E69" s="22">
        <f>D69*1000</f>
        <v>210000</v>
      </c>
      <c r="F69" s="7">
        <f t="shared" si="0"/>
        <v>3.8975501113585747</v>
      </c>
      <c r="G69" s="36" t="s">
        <v>62</v>
      </c>
      <c r="H69" s="56" t="str">
        <f t="shared" si="1"/>
        <v>2017 г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30.75" customHeight="1">
      <c r="A70" s="59" t="s">
        <v>24</v>
      </c>
      <c r="B70" s="60"/>
      <c r="C70" s="4"/>
      <c r="D70" s="4"/>
      <c r="E70" s="22"/>
      <c r="F70" s="7"/>
      <c r="G70" s="36"/>
      <c r="H70" s="56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42.75" customHeight="1">
      <c r="A71" s="4" t="s">
        <v>65</v>
      </c>
      <c r="B71" s="13" t="s">
        <v>66</v>
      </c>
      <c r="C71" s="4" t="s">
        <v>67</v>
      </c>
      <c r="D71" s="4">
        <v>250</v>
      </c>
      <c r="E71" s="22"/>
      <c r="F71" s="7">
        <f t="shared" ref="F71:F94" si="2">E71/(12*$G$6)</f>
        <v>0</v>
      </c>
      <c r="G71" s="36" t="s">
        <v>56</v>
      </c>
      <c r="H71" s="56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34.15" customHeight="1">
      <c r="A72" s="4">
        <v>2</v>
      </c>
      <c r="B72" s="13" t="s">
        <v>92</v>
      </c>
      <c r="C72" s="4" t="s">
        <v>46</v>
      </c>
      <c r="D72" s="4">
        <v>140</v>
      </c>
      <c r="E72" s="22">
        <v>140000</v>
      </c>
      <c r="F72" s="7">
        <f t="shared" si="2"/>
        <v>2.5983667409057163</v>
      </c>
      <c r="G72" s="36" t="s">
        <v>56</v>
      </c>
      <c r="H72" s="56" t="str">
        <f>H69</f>
        <v>2017 г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30" customHeight="1">
      <c r="A73" s="4">
        <v>3</v>
      </c>
      <c r="B73" s="21" t="s">
        <v>71</v>
      </c>
      <c r="C73" s="22" t="s">
        <v>30</v>
      </c>
      <c r="D73" s="22">
        <v>30</v>
      </c>
      <c r="E73" s="22">
        <v>18500</v>
      </c>
      <c r="F73" s="23">
        <f t="shared" si="2"/>
        <v>0.34335560504825541</v>
      </c>
      <c r="G73" s="38" t="s">
        <v>56</v>
      </c>
      <c r="H73" s="56" t="str">
        <f>H72</f>
        <v>2017 г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24" customHeight="1">
      <c r="A74" s="4">
        <v>4</v>
      </c>
      <c r="B74" s="6" t="s">
        <v>76</v>
      </c>
      <c r="C74" s="4" t="s">
        <v>46</v>
      </c>
      <c r="D74" s="4">
        <v>220</v>
      </c>
      <c r="E74" s="22">
        <v>340000</v>
      </c>
      <c r="F74" s="7">
        <f t="shared" si="2"/>
        <v>6.3103192279138831</v>
      </c>
      <c r="G74" s="36" t="s">
        <v>62</v>
      </c>
      <c r="H74" s="56" t="str">
        <f>H73</f>
        <v>2017 г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23.25" customHeight="1">
      <c r="A75" s="5"/>
      <c r="B75" s="8"/>
      <c r="C75" s="4"/>
      <c r="D75" s="4"/>
      <c r="E75" s="22"/>
      <c r="F75" s="7">
        <f t="shared" si="2"/>
        <v>0</v>
      </c>
      <c r="G75" s="36"/>
      <c r="H75" s="56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39.75" customHeight="1">
      <c r="A76" s="59" t="s">
        <v>25</v>
      </c>
      <c r="B76" s="60"/>
      <c r="C76" s="3"/>
      <c r="D76" s="3"/>
      <c r="E76" s="45"/>
      <c r="F76" s="7"/>
      <c r="G76" s="39"/>
      <c r="H76" s="56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52.5" customHeight="1">
      <c r="A77" s="5">
        <v>1</v>
      </c>
      <c r="B77" s="9" t="s">
        <v>58</v>
      </c>
      <c r="C77" s="4" t="s">
        <v>30</v>
      </c>
      <c r="D77" s="4">
        <v>1</v>
      </c>
      <c r="E77" s="22">
        <v>18000</v>
      </c>
      <c r="F77" s="7">
        <f t="shared" si="2"/>
        <v>0.33407572383073497</v>
      </c>
      <c r="G77" s="36" t="s">
        <v>48</v>
      </c>
      <c r="H77" s="56" t="s">
        <v>100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47.25">
      <c r="A78" s="5">
        <v>2</v>
      </c>
      <c r="B78" s="9" t="s">
        <v>59</v>
      </c>
      <c r="C78" s="4" t="s">
        <v>30</v>
      </c>
      <c r="D78" s="4">
        <v>2</v>
      </c>
      <c r="E78" s="22">
        <v>6000</v>
      </c>
      <c r="F78" s="7">
        <f t="shared" si="2"/>
        <v>0.111358574610245</v>
      </c>
      <c r="G78" s="36" t="s">
        <v>60</v>
      </c>
      <c r="H78" s="56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ht="15.75">
      <c r="A79" s="5">
        <v>3</v>
      </c>
      <c r="B79" s="25" t="s">
        <v>61</v>
      </c>
      <c r="C79" s="22" t="s">
        <v>30</v>
      </c>
      <c r="D79" s="22">
        <v>1</v>
      </c>
      <c r="E79" s="22">
        <v>26000</v>
      </c>
      <c r="F79" s="23">
        <f t="shared" si="2"/>
        <v>0.48255382331106161</v>
      </c>
      <c r="G79" s="38" t="s">
        <v>62</v>
      </c>
      <c r="H79" s="56" t="s">
        <v>101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5.75">
      <c r="A80" s="5">
        <v>4</v>
      </c>
      <c r="B80" s="25" t="s">
        <v>63</v>
      </c>
      <c r="C80" s="22" t="s">
        <v>30</v>
      </c>
      <c r="D80" s="22">
        <v>2</v>
      </c>
      <c r="E80" s="22">
        <v>38000</v>
      </c>
      <c r="F80" s="23">
        <f t="shared" si="2"/>
        <v>0.70527097253155158</v>
      </c>
      <c r="G80" s="38" t="s">
        <v>62</v>
      </c>
      <c r="H80" s="56" t="s">
        <v>102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63">
      <c r="A81" s="4">
        <v>5</v>
      </c>
      <c r="B81" s="25" t="s">
        <v>39</v>
      </c>
      <c r="C81" s="22" t="s">
        <v>30</v>
      </c>
      <c r="D81" s="22">
        <v>1</v>
      </c>
      <c r="E81" s="22">
        <v>225000</v>
      </c>
      <c r="F81" s="23">
        <f t="shared" si="2"/>
        <v>4.1759465478841875</v>
      </c>
      <c r="G81" s="38" t="s">
        <v>56</v>
      </c>
      <c r="H81" s="56" t="s">
        <v>113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ht="15.75">
      <c r="A82" s="5"/>
      <c r="B82" s="5"/>
      <c r="C82" s="5"/>
      <c r="D82" s="5"/>
      <c r="E82" s="46"/>
      <c r="F82" s="7">
        <f t="shared" si="2"/>
        <v>0</v>
      </c>
      <c r="G82" s="34"/>
      <c r="H82" s="56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ht="30" customHeight="1">
      <c r="A83" s="59" t="s">
        <v>26</v>
      </c>
      <c r="B83" s="60"/>
      <c r="C83" s="4"/>
      <c r="D83" s="4"/>
      <c r="E83" s="22"/>
      <c r="F83" s="7"/>
      <c r="G83" s="36"/>
      <c r="H83" s="56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5.75">
      <c r="A84" s="5"/>
      <c r="B84" s="8"/>
      <c r="C84" s="4"/>
      <c r="D84" s="4"/>
      <c r="E84" s="22"/>
      <c r="F84" s="7">
        <f t="shared" si="2"/>
        <v>0</v>
      </c>
      <c r="G84" s="36"/>
      <c r="H84" s="56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ht="15.75">
      <c r="A85" s="5"/>
      <c r="B85" s="8"/>
      <c r="C85" s="4"/>
      <c r="D85" s="4"/>
      <c r="E85" s="22"/>
      <c r="F85" s="7">
        <f t="shared" si="2"/>
        <v>0</v>
      </c>
      <c r="G85" s="36"/>
      <c r="H85" s="5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4.45" customHeight="1">
      <c r="A86" s="59" t="s">
        <v>27</v>
      </c>
      <c r="B86" s="60"/>
      <c r="C86" s="4"/>
      <c r="D86" s="4"/>
      <c r="E86" s="22"/>
      <c r="F86" s="7"/>
      <c r="G86" s="36"/>
      <c r="H86" s="56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5.75">
      <c r="A87" s="5"/>
      <c r="B87" s="8"/>
      <c r="C87" s="4"/>
      <c r="D87" s="4"/>
      <c r="E87" s="22"/>
      <c r="F87" s="7">
        <f t="shared" si="2"/>
        <v>0</v>
      </c>
      <c r="G87" s="36"/>
      <c r="H87" s="56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5.75">
      <c r="A88" s="5"/>
      <c r="B88" s="8"/>
      <c r="C88" s="4"/>
      <c r="D88" s="4"/>
      <c r="E88" s="22"/>
      <c r="F88" s="7">
        <f t="shared" si="2"/>
        <v>0</v>
      </c>
      <c r="G88" s="36"/>
      <c r="H88" s="56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30" customHeight="1">
      <c r="A89" s="63" t="s">
        <v>29</v>
      </c>
      <c r="B89" s="64"/>
      <c r="C89" s="4"/>
      <c r="D89" s="4"/>
      <c r="E89" s="22"/>
      <c r="F89" s="7">
        <f t="shared" si="2"/>
        <v>0</v>
      </c>
      <c r="G89" s="36"/>
      <c r="H89" s="56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5.75">
      <c r="A90" s="4">
        <v>1</v>
      </c>
      <c r="B90" s="6" t="s">
        <v>49</v>
      </c>
      <c r="C90" s="4" t="s">
        <v>30</v>
      </c>
      <c r="D90" s="4">
        <v>2</v>
      </c>
      <c r="E90" s="22">
        <f>D90*3600</f>
        <v>7200</v>
      </c>
      <c r="F90" s="7">
        <f t="shared" si="2"/>
        <v>0.133630289532294</v>
      </c>
      <c r="G90" s="36" t="s">
        <v>50</v>
      </c>
      <c r="H90" s="56" t="s">
        <v>107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31.5">
      <c r="A91" s="4">
        <v>2</v>
      </c>
      <c r="B91" s="6" t="s">
        <v>51</v>
      </c>
      <c r="C91" s="4" t="s">
        <v>30</v>
      </c>
      <c r="D91" s="4">
        <v>45</v>
      </c>
      <c r="E91" s="22">
        <f>D91*250</f>
        <v>11250</v>
      </c>
      <c r="F91" s="7">
        <f>E91/(12*$G$6)</f>
        <v>0.20879732739420936</v>
      </c>
      <c r="G91" s="36" t="s">
        <v>50</v>
      </c>
      <c r="H91" s="56" t="s">
        <v>98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33.6" customHeight="1">
      <c r="A92" s="59" t="s">
        <v>77</v>
      </c>
      <c r="B92" s="60"/>
      <c r="C92" s="4"/>
      <c r="D92" s="4"/>
      <c r="E92" s="22"/>
      <c r="F92" s="7">
        <f t="shared" si="2"/>
        <v>0</v>
      </c>
      <c r="G92" s="36"/>
      <c r="H92" s="56" t="s">
        <v>99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15.75">
      <c r="A93" s="14"/>
      <c r="B93" s="15"/>
      <c r="C93" s="12"/>
      <c r="D93" s="12"/>
      <c r="E93" s="47"/>
      <c r="F93" s="7">
        <f t="shared" si="2"/>
        <v>0</v>
      </c>
      <c r="G93" s="37"/>
      <c r="H93" s="56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6.5" thickBot="1">
      <c r="A94" s="26"/>
      <c r="B94" s="27"/>
      <c r="C94" s="28"/>
      <c r="D94" s="28"/>
      <c r="E94" s="48"/>
      <c r="F94" s="29">
        <f t="shared" si="2"/>
        <v>0</v>
      </c>
      <c r="G94" s="40"/>
      <c r="H94" s="56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6.5" thickBot="1">
      <c r="A95" s="30"/>
      <c r="B95" s="72" t="s">
        <v>85</v>
      </c>
      <c r="C95" s="72"/>
      <c r="D95" s="72"/>
      <c r="E95" s="49">
        <f>SUM(E9:E94)</f>
        <v>3653090</v>
      </c>
      <c r="F95" s="31">
        <f>SUM(F9:F94)</f>
        <v>67.800482553823315</v>
      </c>
      <c r="G95" s="41"/>
      <c r="H95" s="57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63.75" customHeight="1">
      <c r="A96" s="16"/>
      <c r="B96" s="16"/>
      <c r="C96" s="16"/>
      <c r="D96" s="16"/>
      <c r="E96" s="50"/>
      <c r="F96" s="16"/>
      <c r="G96" s="16"/>
      <c r="H96" s="51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5.75">
      <c r="A97" s="16"/>
      <c r="B97" s="16" t="s">
        <v>81</v>
      </c>
      <c r="C97" s="16"/>
      <c r="D97" s="16"/>
      <c r="E97" s="16"/>
      <c r="F97" s="16" t="s">
        <v>82</v>
      </c>
      <c r="G97" s="16"/>
      <c r="H97" s="51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5.75">
      <c r="A98" s="16"/>
      <c r="B98" s="16"/>
      <c r="C98" s="16"/>
      <c r="D98" s="16"/>
      <c r="E98" s="16"/>
      <c r="F98" s="16"/>
      <c r="G98" s="16"/>
      <c r="H98" s="51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5.75">
      <c r="A99" s="16"/>
      <c r="B99" s="16"/>
      <c r="C99" s="16"/>
      <c r="D99" s="16"/>
      <c r="E99" s="16"/>
      <c r="F99" s="16"/>
      <c r="G99" s="16"/>
      <c r="H99" s="51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5.75">
      <c r="A100" s="16"/>
      <c r="B100" s="16" t="s">
        <v>83</v>
      </c>
      <c r="C100" s="16"/>
      <c r="D100" s="16"/>
      <c r="E100" s="16"/>
      <c r="F100" s="16" t="s">
        <v>84</v>
      </c>
      <c r="G100" s="16"/>
      <c r="H100" s="52"/>
    </row>
    <row r="101" spans="1:19" ht="15.75">
      <c r="A101" s="16"/>
      <c r="B101" s="16"/>
      <c r="C101" s="16"/>
      <c r="D101" s="16"/>
      <c r="E101" s="16"/>
      <c r="F101" s="16"/>
      <c r="G101" s="16"/>
      <c r="H101" s="52"/>
    </row>
    <row r="102" spans="1:19" ht="15.75">
      <c r="A102" s="16"/>
      <c r="B102" s="16"/>
      <c r="C102" s="16"/>
      <c r="D102" s="16"/>
      <c r="E102" s="16"/>
      <c r="F102" s="16"/>
      <c r="G102" s="16"/>
      <c r="H102" s="52"/>
    </row>
    <row r="103" spans="1:19" ht="15.75">
      <c r="A103" s="16"/>
      <c r="B103" s="16" t="s">
        <v>117</v>
      </c>
      <c r="C103" s="16"/>
      <c r="D103" s="16"/>
      <c r="E103" s="16"/>
      <c r="F103" s="16"/>
      <c r="G103" s="16"/>
      <c r="H103" s="52"/>
    </row>
    <row r="105" spans="1:19">
      <c r="B105" t="s">
        <v>114</v>
      </c>
      <c r="C105" t="s">
        <v>115</v>
      </c>
      <c r="F105" t="s">
        <v>116</v>
      </c>
    </row>
  </sheetData>
  <mergeCells count="29">
    <mergeCell ref="B95:D95"/>
    <mergeCell ref="A70:B70"/>
    <mergeCell ref="A35:B35"/>
    <mergeCell ref="A37:B37"/>
    <mergeCell ref="A40:B40"/>
    <mergeCell ref="A43:B43"/>
    <mergeCell ref="A46:B46"/>
    <mergeCell ref="A49:B49"/>
    <mergeCell ref="A52:B52"/>
    <mergeCell ref="A92:B92"/>
    <mergeCell ref="A76:B76"/>
    <mergeCell ref="A83:B83"/>
    <mergeCell ref="A86:B86"/>
    <mergeCell ref="A89:B89"/>
    <mergeCell ref="A54:B54"/>
    <mergeCell ref="A57:B57"/>
    <mergeCell ref="A1:G1"/>
    <mergeCell ref="A3:G3"/>
    <mergeCell ref="A4:G4"/>
    <mergeCell ref="A5:G5"/>
    <mergeCell ref="A6:F6"/>
    <mergeCell ref="A59:B59"/>
    <mergeCell ref="A8:B8"/>
    <mergeCell ref="A11:B11"/>
    <mergeCell ref="A19:B19"/>
    <mergeCell ref="A22:B22"/>
    <mergeCell ref="A25:B25"/>
    <mergeCell ref="A28:B28"/>
    <mergeCell ref="A31:B31"/>
  </mergeCells>
  <pageMargins left="0.70866141732283472" right="0.39370078740157483" top="0.35433070866141736" bottom="0.27559055118110237" header="0.31496062992125984" footer="0.31496062992125984"/>
  <pageSetup paperSize="9" scale="83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2015-02-09T13:56:12Z</dcterms:modified>
</cp:coreProperties>
</file>