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<sst xmlns="http://schemas.openxmlformats.org/spreadsheetml/2006/main" count="200" uniqueCount="105">
  <si>
    <t>ООО "Коммунальная компания"Наш дом"</t>
  </si>
  <si>
    <t>Утверждаю:</t>
  </si>
  <si>
    <t>Директор ООО "ОСЖ"</t>
  </si>
  <si>
    <t>__________________ Бобровская Ю.А.</t>
  </si>
  <si>
    <t xml:space="preserve">План  </t>
  </si>
  <si>
    <t>Текущего и капитального ремонта   на 2016 год</t>
  </si>
  <si>
    <t>Объект: Жилой многоквартирный дом: Никитинская 66а</t>
  </si>
  <si>
    <t>Кол-во квартир,шт.</t>
  </si>
  <si>
    <t>Общая площадь:м2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</si>
  <si>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</si>
  <si>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</si>
  <si>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</si>
  <si>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</si>
  <si>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</si>
  <si>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</si>
  <si>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</si>
  <si>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</si>
  <si>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 Восстановление гидроизоляции наружней части фундаментных блоков</t>
  </si>
  <si>
    <t>м²</t>
  </si>
  <si>
    <t>2-3 кв</t>
  </si>
  <si>
    <t xml:space="preserve">2. ПОДВАЛ </t>
  </si>
  <si>
    <t>Ремонт слуховых окон цоколя</t>
  </si>
  <si>
    <t>шт</t>
  </si>
  <si>
    <t>Ремонт штукатурки откосов слуховых окон</t>
  </si>
  <si>
    <t>Ремонт стен подвала:  Штукатурка блоков</t>
  </si>
  <si>
    <t>Окраска стен водоэмульсинным составом</t>
  </si>
  <si>
    <t xml:space="preserve">3. СТЕНЫ </t>
  </si>
  <si>
    <t xml:space="preserve">4. ПЕРЕКРЫТИЯ  и ПОКРЫТИЯ </t>
  </si>
  <si>
    <t>Ремонт перекрытий технического этажа: Заделка швов плит перекрытий  в арке</t>
  </si>
  <si>
    <t>п.м.</t>
  </si>
  <si>
    <t>2-3 кв.</t>
  </si>
  <si>
    <t>Локальный ремонт мест сколов плит в арке (штукатурка)</t>
  </si>
  <si>
    <t>Окраска водоэмулс. составом</t>
  </si>
  <si>
    <t xml:space="preserve">5. КОЛОННЫ и СТОЛБЫ </t>
  </si>
  <si>
    <t>Ремонт колонн арки (штукатурка )</t>
  </si>
  <si>
    <t>Окраска водоэмульсионным составом</t>
  </si>
  <si>
    <t>6. БАЛКИ  (ригеля)</t>
  </si>
  <si>
    <t>7. КРЫША</t>
  </si>
  <si>
    <t>Ремонт  кровли козырька над входом в подъезд</t>
  </si>
  <si>
    <t>Локальный ремонт мягкой кровли</t>
  </si>
  <si>
    <t>1-4 кв</t>
  </si>
  <si>
    <t>8. ЛЕСТНИЦЫ</t>
  </si>
  <si>
    <t>Окраска ограждений</t>
  </si>
  <si>
    <t>9. ФАСАД</t>
  </si>
  <si>
    <t>Локальный ремонт цоколя (штукатурка)</t>
  </si>
  <si>
    <t>Ремонт асфальтового покрытия отмостки</t>
  </si>
  <si>
    <t>Ремонт фасада (окраска)</t>
  </si>
  <si>
    <t xml:space="preserve">10. ПЕРЕГОРОДКИ </t>
  </si>
  <si>
    <t>11. ВНУТРЕННЯЯ  ОТДЕЛКА</t>
  </si>
  <si>
    <t>Замена почтовых ящиков(5,6 подъезд)</t>
  </si>
  <si>
    <t>1-2 кв</t>
  </si>
  <si>
    <t xml:space="preserve">Ремонт стен и потолков коридоров, лестничных клеток , площадок, маршей </t>
  </si>
  <si>
    <t xml:space="preserve">5 подъезда </t>
  </si>
  <si>
    <t xml:space="preserve">6 подъезда </t>
  </si>
  <si>
    <t xml:space="preserve">7 подъезда </t>
  </si>
  <si>
    <t xml:space="preserve">8 подъезда </t>
  </si>
  <si>
    <t xml:space="preserve">9 подъезда </t>
  </si>
  <si>
    <t xml:space="preserve">12. ПОЛЫ </t>
  </si>
  <si>
    <t>Укладка плитки на пол 1 этажа(4,5,6.7,9подъезды)</t>
  </si>
  <si>
    <t>Отделка стен кафелем на высоту 1,5м(4,5,6.7,9подъезды)</t>
  </si>
  <si>
    <t>13. ОКНА   и    ДВЕРИ</t>
  </si>
  <si>
    <t>Замена оконных блоков на л/к</t>
  </si>
  <si>
    <t>Замена окон техэтажа</t>
  </si>
  <si>
    <t>1-4кв</t>
  </si>
  <si>
    <t>Замена дверей тамбура</t>
  </si>
  <si>
    <t xml:space="preserve">14.МУСОРОПРОВОД </t>
  </si>
  <si>
    <t>отсутствует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</si>
  <si>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</si>
  <si>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</si>
  <si>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</si>
  <si>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</si>
  <si>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</si>
  <si>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</si>
  <si>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</si>
  <si>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18. ВОДОСНАБЖЕНИЕ, ОТОПЛЕНИЕ , ВОДООТВЕДЕНИЕ</t>
  </si>
  <si>
    <t xml:space="preserve">Замена кухонных стояков в 10 подъезде стояков  ХВС   Ду 20 </t>
  </si>
  <si>
    <t>Замена запорной  арматуры на стояках ХВС Ду15- 20 в 10 подъезде</t>
  </si>
  <si>
    <t>Замена  стояков  ХВС   Ду 25- 32 с 4 по 10 подъезды</t>
  </si>
  <si>
    <t>Замена запорной арматуры  на стояках ХВС  Ду 25-32</t>
  </si>
  <si>
    <t>Замена запорной арматуры ХВС на квартирные ввода Ду 15</t>
  </si>
  <si>
    <t>Замена  стояков отопления Ду 20 с 4 по 10 подъезд</t>
  </si>
  <si>
    <t>Замена запорной арматуры  на стояках отопления  Ду 20</t>
  </si>
  <si>
    <t xml:space="preserve">Монтаж балансировочных  регулировочных  устройств  Ду 50 на "крыльевые"   потребители </t>
  </si>
  <si>
    <t>2-3кв</t>
  </si>
  <si>
    <t xml:space="preserve">Изоляция   трубопроводов  отопления, ГВС проходящих по верхнему техническому этажу, техподполью согласно дефектной ведомости </t>
  </si>
  <si>
    <t>1кв</t>
  </si>
  <si>
    <t>Замена лежака канализации в 8 подъезде Ду 110</t>
  </si>
  <si>
    <t xml:space="preserve">Замена стояков кухонной канализации Ду 50 в 10 подъезде </t>
  </si>
  <si>
    <t xml:space="preserve">19. ТЕПЛОСНАБЖЕНИЕ   и  ГОРЯЧЕЕ ВОДОСНАБЖЕНИЕ </t>
  </si>
  <si>
    <t>Приобретение , монтаж оборудования  автоматического регулирования тем-ры горячей воды, согласно проекта</t>
  </si>
  <si>
    <t>Замена  стояков  ГВС  Ду25- 32</t>
  </si>
  <si>
    <t>Замена запорной арматуры на стояках ГВС Ду 25-32</t>
  </si>
  <si>
    <t>Замена запорной арматуры на квартирные ввода Ду 15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</si>
  <si>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</si>
  <si>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</si>
  <si>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</si>
  <si>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 xml:space="preserve">      Капитальный ремонт   системы электроснабжения до с заменой  ВРУ, ПР, кабельных линий   от подъездных ВРУ  до этажных распределителей  </t>
  </si>
  <si>
    <t xml:space="preserve">4 подъезда </t>
  </si>
  <si>
    <t xml:space="preserve">Монтаж ограждения ВРУ, ПР на лестничных  клетках  1 этажа с запирающими устройствами 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</si>
  <si>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</si>
  <si>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</si>
  <si>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</si>
  <si>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</si>
  <si>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Всего:</t>
  </si>
  <si>
    <t>Главный инженер                                 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</si>
</sst>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1" fillId="0" borderId="0" xfId="33" applyAlignment="1">
      <alignment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left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2" fontId="23" fillId="0" borderId="10" xfId="33" applyNumberFormat="1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vertical="center" wrapText="1"/>
      <protection/>
    </xf>
    <xf numFmtId="3" fontId="23" fillId="0" borderId="10" xfId="33" applyNumberFormat="1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23" fillId="0" borderId="11" xfId="33" applyFont="1" applyBorder="1" applyAlignment="1">
      <alignment vertical="center" wrapText="1"/>
      <protection/>
    </xf>
    <xf numFmtId="3" fontId="23" fillId="0" borderId="11" xfId="33" applyNumberFormat="1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13" xfId="33" applyFont="1" applyBorder="1" applyAlignment="1">
      <alignment vertical="center" wrapText="1"/>
      <protection/>
    </xf>
    <xf numFmtId="0" fontId="23" fillId="0" borderId="14" xfId="33" applyFont="1" applyBorder="1" applyAlignment="1">
      <alignment horizontal="left" vertical="center" wrapText="1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3" fillId="0" borderId="15" xfId="33" applyFont="1" applyBorder="1" applyAlignment="1">
      <alignment horizontal="left" vertical="center" wrapText="1"/>
      <protection/>
    </xf>
    <xf numFmtId="0" fontId="23" fillId="0" borderId="16" xfId="33" applyFont="1" applyBorder="1" applyAlignment="1">
      <alignment horizontal="left" vertical="center" wrapText="1"/>
      <protection/>
    </xf>
    <xf numFmtId="0" fontId="23" fillId="0" borderId="17" xfId="33" applyFont="1" applyBorder="1" applyAlignment="1">
      <alignment horizontal="left"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3" fillId="0" borderId="16" xfId="33" applyFont="1" applyBorder="1" applyAlignment="1">
      <alignment horizontal="left" vertical="center" wrapText="1"/>
      <protection/>
    </xf>
    <xf numFmtId="0" fontId="23" fillId="0" borderId="14" xfId="33" applyFont="1" applyBorder="1" applyAlignment="1">
      <alignment horizontal="left" vertical="center" wrapText="1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3" fillId="0" borderId="16" xfId="33" applyFont="1" applyBorder="1" applyAlignment="1">
      <alignment horizontal="right" vertical="center"/>
      <protection/>
    </xf>
    <xf numFmtId="0" fontId="25" fillId="0" borderId="0" xfId="33" applyFont="1" applyAlignment="1">
      <alignment vertical="center"/>
      <protection/>
    </xf>
    <xf numFmtId="2" fontId="25" fillId="0" borderId="0" xfId="33" applyNumberFormat="1" applyFont="1" applyAlignment="1">
      <alignment vertical="center"/>
      <protection/>
    </xf>
    <xf numFmtId="0" fontId="23" fillId="0" borderId="0" xfId="33" applyFont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79">
      <selection activeCell="A1" sqref="A1:G115"/>
    </sheetView>
  </sheetViews>
  <sheetFormatPr defaultColWidth="8.7109375" defaultRowHeight="12.75"/>
  <cols>
    <col min="1" max="1" width="6.28125" style="1" customWidth="1"/>
    <col min="2" max="2" width="133.851562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21">
      <c r="A1" s="5" t="s">
        <v>0</v>
      </c>
      <c r="B1" s="5"/>
      <c r="C1" s="5"/>
      <c r="D1" s="5"/>
      <c r="E1" s="5"/>
      <c r="F1" s="5"/>
      <c r="G1" s="5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21" customHeight="1">
      <c r="A3" s="6" t="s">
        <v>1</v>
      </c>
      <c r="B3" s="6"/>
      <c r="C3" s="6"/>
      <c r="D3" s="6"/>
      <c r="E3" s="6"/>
      <c r="F3" s="6"/>
      <c r="G3" s="6"/>
      <c r="H3" s="3"/>
      <c r="I3" s="3"/>
    </row>
    <row r="4" spans="1:9" ht="21" customHeight="1">
      <c r="A4" s="6" t="s">
        <v>2</v>
      </c>
      <c r="B4" s="6"/>
      <c r="C4" s="6"/>
      <c r="D4" s="6"/>
      <c r="E4" s="6"/>
      <c r="F4" s="6"/>
      <c r="G4" s="6"/>
      <c r="H4" s="3"/>
      <c r="I4" s="3"/>
    </row>
    <row r="5" spans="1:9" ht="23.25" customHeight="1">
      <c r="A5" s="6" t="s">
        <v>3</v>
      </c>
      <c r="B5" s="6"/>
      <c r="C5" s="6"/>
      <c r="D5" s="6"/>
      <c r="E5" s="6"/>
      <c r="F5" s="6"/>
      <c r="G5" s="6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24.5" customHeight="1">
      <c r="A7" s="7" t="s">
        <v>4</v>
      </c>
      <c r="B7" s="7"/>
      <c r="C7" s="7"/>
      <c r="D7" s="7"/>
      <c r="E7" s="7"/>
      <c r="F7" s="7"/>
      <c r="G7" s="7"/>
      <c r="H7" s="3"/>
      <c r="I7" s="3"/>
    </row>
    <row r="8" spans="1:7" ht="24" customHeight="1">
      <c r="A8" s="8" t="s">
        <v>5</v>
      </c>
      <c r="B8" s="8"/>
      <c r="C8" s="8"/>
      <c r="D8" s="8"/>
      <c r="E8" s="8"/>
      <c r="F8" s="8"/>
      <c r="G8" s="8"/>
    </row>
    <row r="9" spans="1:7" ht="21" customHeight="1">
      <c r="A9" s="8" t="s">
        <v>6</v>
      </c>
      <c r="B9" s="8"/>
      <c r="C9" s="8"/>
      <c r="D9" s="8"/>
      <c r="E9" s="8"/>
      <c r="F9" s="8"/>
      <c r="G9" s="8"/>
    </row>
    <row r="10" spans="1:7" ht="15" customHeight="1">
      <c r="A10" s="26" t="s">
        <v>7</v>
      </c>
      <c r="B10" s="26"/>
      <c r="C10" s="26"/>
      <c r="D10" s="12">
        <v>229</v>
      </c>
      <c r="E10" s="26" t="s">
        <v>8</v>
      </c>
      <c r="F10" s="26"/>
      <c r="G10" s="12">
        <v>12123.9</v>
      </c>
    </row>
    <row r="11" spans="1:8" ht="31.5">
      <c r="A11" s="27" t="s">
        <v>9</v>
      </c>
      <c r="B11" s="27" t="s">
        <v>10</v>
      </c>
      <c r="C11" s="27" t="s">
        <v>11</v>
      </c>
      <c r="D11" s="27" t="s">
        <v>12</v>
      </c>
      <c r="E11" s="27" t="s">
        <v>13</v>
      </c>
      <c r="F11" s="27" t="s">
        <v>14</v>
      </c>
      <c r="G11" s="27" t="s">
        <v>15</v>
      </c>
      <c r="H11" s="4"/>
    </row>
    <row r="12" spans="1:8" ht="15" customHeight="1">
      <c r="A12" s="28" t="s">
        <v>16</v>
      </c>
      <c r="B12" s="28"/>
      <c r="C12" s="12"/>
      <c r="D12" s="12"/>
      <c r="E12" s="12"/>
      <c r="F12" s="12"/>
      <c r="G12" s="12"/>
      <c r="H12" s="4"/>
    </row>
    <row r="13" spans="1:8" ht="15" customHeight="1">
      <c r="A13" s="29">
        <v>1</v>
      </c>
      <c r="B13" s="29" t="s">
        <v>17</v>
      </c>
      <c r="C13" s="9" t="s">
        <v>18</v>
      </c>
      <c r="D13" s="9">
        <v>60</v>
      </c>
      <c r="E13" s="9">
        <v>21000</v>
      </c>
      <c r="F13" s="10">
        <f aca="true" t="shared" si="0" ref="F13:F44">E13/(12*$G$10)</f>
        <v>0.14434299194153696</v>
      </c>
      <c r="G13" s="11" t="s">
        <v>19</v>
      </c>
      <c r="H13" s="4"/>
    </row>
    <row r="14" spans="1:8" ht="15" customHeight="1">
      <c r="A14" s="29"/>
      <c r="B14" s="29"/>
      <c r="C14" s="9"/>
      <c r="D14" s="9"/>
      <c r="E14" s="9"/>
      <c r="F14" s="10">
        <f t="shared" si="0"/>
        <v>0</v>
      </c>
      <c r="G14" s="9"/>
      <c r="H14" s="4"/>
    </row>
    <row r="15" spans="1:7" ht="15" customHeight="1">
      <c r="A15" s="30" t="s">
        <v>20</v>
      </c>
      <c r="B15" s="30"/>
      <c r="C15" s="12"/>
      <c r="D15" s="12"/>
      <c r="E15" s="12"/>
      <c r="F15" s="10">
        <f t="shared" si="0"/>
        <v>0</v>
      </c>
      <c r="G15" s="12"/>
    </row>
    <row r="16" spans="1:7" ht="15" customHeight="1">
      <c r="A16" s="29">
        <v>1</v>
      </c>
      <c r="B16" s="29" t="s">
        <v>21</v>
      </c>
      <c r="C16" s="9" t="s">
        <v>22</v>
      </c>
      <c r="D16" s="9">
        <v>8</v>
      </c>
      <c r="E16" s="13">
        <v>12000</v>
      </c>
      <c r="F16" s="10">
        <f t="shared" si="0"/>
        <v>0.08248170968087827</v>
      </c>
      <c r="G16" s="9" t="s">
        <v>19</v>
      </c>
    </row>
    <row r="17" spans="1:7" ht="15" customHeight="1">
      <c r="A17" s="29">
        <v>2</v>
      </c>
      <c r="B17" s="29" t="s">
        <v>23</v>
      </c>
      <c r="C17" s="9" t="s">
        <v>18</v>
      </c>
      <c r="D17" s="9">
        <v>6</v>
      </c>
      <c r="E17" s="13">
        <v>2700</v>
      </c>
      <c r="F17" s="10">
        <f t="shared" si="0"/>
        <v>0.01855838467819761</v>
      </c>
      <c r="G17" s="9" t="s">
        <v>19</v>
      </c>
    </row>
    <row r="18" spans="1:7" ht="15" customHeight="1">
      <c r="A18" s="29">
        <v>3</v>
      </c>
      <c r="B18" s="29" t="s">
        <v>24</v>
      </c>
      <c r="C18" s="9" t="s">
        <v>18</v>
      </c>
      <c r="D18" s="9">
        <v>540</v>
      </c>
      <c r="E18" s="13">
        <f>D18*300</f>
        <v>162000</v>
      </c>
      <c r="F18" s="10">
        <f t="shared" si="0"/>
        <v>1.1135030806918567</v>
      </c>
      <c r="G18" s="9" t="s">
        <v>19</v>
      </c>
    </row>
    <row r="19" spans="1:7" ht="15" customHeight="1">
      <c r="A19" s="29">
        <v>4</v>
      </c>
      <c r="B19" s="29" t="s">
        <v>25</v>
      </c>
      <c r="C19" s="9" t="s">
        <v>18</v>
      </c>
      <c r="D19" s="9">
        <v>540</v>
      </c>
      <c r="E19" s="13">
        <f>D19*150</f>
        <v>81000</v>
      </c>
      <c r="F19" s="10">
        <f t="shared" si="0"/>
        <v>0.5567515403459283</v>
      </c>
      <c r="G19" s="9" t="s">
        <v>19</v>
      </c>
    </row>
    <row r="20" spans="1:7" ht="15" customHeight="1">
      <c r="A20" s="30" t="s">
        <v>26</v>
      </c>
      <c r="B20" s="30"/>
      <c r="C20" s="12"/>
      <c r="D20" s="12"/>
      <c r="E20" s="12"/>
      <c r="F20" s="10">
        <f t="shared" si="0"/>
        <v>0</v>
      </c>
      <c r="G20" s="12"/>
    </row>
    <row r="21" spans="1:7" ht="15" customHeight="1">
      <c r="A21" s="29"/>
      <c r="B21" s="29"/>
      <c r="C21" s="9"/>
      <c r="D21" s="9"/>
      <c r="E21" s="9"/>
      <c r="F21" s="10">
        <f t="shared" si="0"/>
        <v>0</v>
      </c>
      <c r="G21" s="9"/>
    </row>
    <row r="22" spans="1:7" ht="15" customHeight="1">
      <c r="A22" s="29"/>
      <c r="B22" s="29"/>
      <c r="C22" s="9"/>
      <c r="D22" s="9"/>
      <c r="E22" s="9"/>
      <c r="F22" s="10">
        <f t="shared" si="0"/>
        <v>0</v>
      </c>
      <c r="G22" s="9"/>
    </row>
    <row r="23" spans="1:7" ht="15" customHeight="1">
      <c r="A23" s="30" t="s">
        <v>27</v>
      </c>
      <c r="B23" s="30"/>
      <c r="C23" s="12"/>
      <c r="D23" s="12"/>
      <c r="E23" s="12"/>
      <c r="F23" s="10">
        <f t="shared" si="0"/>
        <v>0</v>
      </c>
      <c r="G23" s="12"/>
    </row>
    <row r="24" spans="1:7" ht="15" customHeight="1">
      <c r="A24" s="29">
        <v>1</v>
      </c>
      <c r="B24" s="29" t="s">
        <v>28</v>
      </c>
      <c r="C24" s="9" t="s">
        <v>29</v>
      </c>
      <c r="D24" s="9">
        <v>280</v>
      </c>
      <c r="E24" s="9">
        <f>D24*200</f>
        <v>56000</v>
      </c>
      <c r="F24" s="10">
        <f t="shared" si="0"/>
        <v>0.38491464517743196</v>
      </c>
      <c r="G24" s="9" t="s">
        <v>30</v>
      </c>
    </row>
    <row r="25" spans="1:7" ht="15" customHeight="1">
      <c r="A25" s="29">
        <v>2</v>
      </c>
      <c r="B25" s="29" t="s">
        <v>31</v>
      </c>
      <c r="C25" s="9" t="s">
        <v>18</v>
      </c>
      <c r="D25" s="9">
        <v>20</v>
      </c>
      <c r="E25" s="9">
        <v>20000</v>
      </c>
      <c r="F25" s="10">
        <f t="shared" si="0"/>
        <v>0.13746951613479713</v>
      </c>
      <c r="G25" s="9" t="s">
        <v>30</v>
      </c>
    </row>
    <row r="26" spans="1:7" ht="15" customHeight="1">
      <c r="A26" s="29">
        <v>3</v>
      </c>
      <c r="B26" s="29" t="s">
        <v>32</v>
      </c>
      <c r="C26" s="9" t="s">
        <v>18</v>
      </c>
      <c r="D26" s="9">
        <v>240</v>
      </c>
      <c r="E26" s="9">
        <f>D26*200</f>
        <v>48000</v>
      </c>
      <c r="F26" s="10">
        <f t="shared" si="0"/>
        <v>0.3299268387235131</v>
      </c>
      <c r="G26" s="9" t="s">
        <v>30</v>
      </c>
    </row>
    <row r="27" spans="1:7" ht="15" customHeight="1">
      <c r="A27" s="29"/>
      <c r="B27" s="29"/>
      <c r="C27" s="14"/>
      <c r="D27" s="14"/>
      <c r="E27" s="15"/>
      <c r="F27" s="10">
        <f t="shared" si="0"/>
        <v>0</v>
      </c>
      <c r="G27" s="9"/>
    </row>
    <row r="28" spans="1:7" ht="15" customHeight="1">
      <c r="A28" s="30" t="s">
        <v>33</v>
      </c>
      <c r="B28" s="30"/>
      <c r="C28" s="12"/>
      <c r="D28" s="12"/>
      <c r="E28" s="12"/>
      <c r="F28" s="10">
        <f t="shared" si="0"/>
        <v>0</v>
      </c>
      <c r="G28" s="12"/>
    </row>
    <row r="29" spans="1:7" ht="15" customHeight="1">
      <c r="A29" s="29">
        <v>1</v>
      </c>
      <c r="B29" s="29" t="s">
        <v>34</v>
      </c>
      <c r="C29" s="9" t="s">
        <v>18</v>
      </c>
      <c r="D29" s="9">
        <v>60</v>
      </c>
      <c r="E29" s="9">
        <v>27000</v>
      </c>
      <c r="F29" s="10">
        <f t="shared" si="0"/>
        <v>0.18558384678197612</v>
      </c>
      <c r="G29" s="9" t="s">
        <v>19</v>
      </c>
    </row>
    <row r="30" spans="1:7" ht="15" customHeight="1">
      <c r="A30" s="29">
        <v>2</v>
      </c>
      <c r="B30" s="29" t="s">
        <v>35</v>
      </c>
      <c r="C30" s="9" t="s">
        <v>18</v>
      </c>
      <c r="D30" s="9">
        <v>70</v>
      </c>
      <c r="E30" s="9">
        <f>D30*200</f>
        <v>14000</v>
      </c>
      <c r="F30" s="10">
        <f t="shared" si="0"/>
        <v>0.09622866129435799</v>
      </c>
      <c r="G30" s="9" t="s">
        <v>19</v>
      </c>
    </row>
    <row r="31" spans="1:7" ht="15" customHeight="1">
      <c r="A31" s="29"/>
      <c r="B31" s="29"/>
      <c r="C31" s="9"/>
      <c r="D31" s="9"/>
      <c r="E31" s="9"/>
      <c r="F31" s="10">
        <f t="shared" si="0"/>
        <v>0</v>
      </c>
      <c r="G31" s="9"/>
    </row>
    <row r="32" spans="1:7" ht="15" customHeight="1">
      <c r="A32" s="30" t="s">
        <v>36</v>
      </c>
      <c r="B32" s="30"/>
      <c r="C32" s="12"/>
      <c r="D32" s="12"/>
      <c r="E32" s="12"/>
      <c r="F32" s="10">
        <f t="shared" si="0"/>
        <v>0</v>
      </c>
      <c r="G32" s="12"/>
    </row>
    <row r="33" spans="1:7" ht="15" customHeight="1">
      <c r="A33" s="29"/>
      <c r="B33" s="29"/>
      <c r="C33" s="9"/>
      <c r="D33" s="9"/>
      <c r="E33" s="9"/>
      <c r="F33" s="10">
        <f t="shared" si="0"/>
        <v>0</v>
      </c>
      <c r="G33" s="9"/>
    </row>
    <row r="34" spans="1:7" ht="15" customHeight="1">
      <c r="A34" s="29"/>
      <c r="B34" s="29"/>
      <c r="C34" s="9"/>
      <c r="D34" s="9"/>
      <c r="E34" s="9"/>
      <c r="F34" s="10">
        <f t="shared" si="0"/>
        <v>0</v>
      </c>
      <c r="G34" s="9"/>
    </row>
    <row r="35" spans="1:7" ht="15" customHeight="1">
      <c r="A35" s="31" t="s">
        <v>37</v>
      </c>
      <c r="B35" s="31"/>
      <c r="C35" s="12"/>
      <c r="D35" s="12"/>
      <c r="E35" s="12"/>
      <c r="F35" s="10">
        <f t="shared" si="0"/>
        <v>0</v>
      </c>
      <c r="G35" s="12"/>
    </row>
    <row r="36" spans="1:7" ht="15" customHeight="1">
      <c r="A36" s="29">
        <v>1</v>
      </c>
      <c r="B36" s="29" t="s">
        <v>38</v>
      </c>
      <c r="C36" s="16" t="s">
        <v>18</v>
      </c>
      <c r="D36" s="12">
        <v>25</v>
      </c>
      <c r="E36" s="9">
        <v>45000</v>
      </c>
      <c r="F36" s="10">
        <f t="shared" si="0"/>
        <v>0.3093064113032935</v>
      </c>
      <c r="G36" s="9" t="s">
        <v>19</v>
      </c>
    </row>
    <row r="37" spans="1:7" ht="15" customHeight="1">
      <c r="A37" s="29">
        <v>2</v>
      </c>
      <c r="B37" s="29" t="s">
        <v>39</v>
      </c>
      <c r="C37" s="16" t="s">
        <v>18</v>
      </c>
      <c r="D37" s="12">
        <v>50</v>
      </c>
      <c r="E37" s="9">
        <f>D37*1500</f>
        <v>75000</v>
      </c>
      <c r="F37" s="10">
        <f t="shared" si="0"/>
        <v>0.5155106855054892</v>
      </c>
      <c r="G37" s="9" t="s">
        <v>40</v>
      </c>
    </row>
    <row r="38" spans="1:7" ht="15" customHeight="1">
      <c r="A38" s="32" t="s">
        <v>41</v>
      </c>
      <c r="B38" s="32"/>
      <c r="C38" s="12"/>
      <c r="D38" s="12"/>
      <c r="E38" s="12"/>
      <c r="F38" s="10">
        <f t="shared" si="0"/>
        <v>0</v>
      </c>
      <c r="G38" s="12"/>
    </row>
    <row r="39" spans="1:7" ht="15" customHeight="1">
      <c r="A39" s="29"/>
      <c r="B39" s="29"/>
      <c r="C39" s="9"/>
      <c r="D39" s="9"/>
      <c r="E39" s="9"/>
      <c r="F39" s="10">
        <f t="shared" si="0"/>
        <v>0</v>
      </c>
      <c r="G39" s="9"/>
    </row>
    <row r="40" spans="1:7" ht="15" customHeight="1">
      <c r="A40" s="29">
        <v>1</v>
      </c>
      <c r="B40" s="29" t="s">
        <v>42</v>
      </c>
      <c r="C40" s="9" t="s">
        <v>18</v>
      </c>
      <c r="D40" s="9">
        <v>150</v>
      </c>
      <c r="E40" s="9">
        <v>37500</v>
      </c>
      <c r="F40" s="10">
        <f t="shared" si="0"/>
        <v>0.2577553427527446</v>
      </c>
      <c r="G40" s="9" t="s">
        <v>30</v>
      </c>
    </row>
    <row r="41" spans="1:7" ht="15" customHeight="1">
      <c r="A41" s="28" t="s">
        <v>43</v>
      </c>
      <c r="B41" s="28"/>
      <c r="C41" s="12"/>
      <c r="D41" s="12"/>
      <c r="E41" s="12"/>
      <c r="F41" s="10">
        <f t="shared" si="0"/>
        <v>0</v>
      </c>
      <c r="G41" s="12"/>
    </row>
    <row r="42" spans="1:7" ht="15" customHeight="1">
      <c r="A42" s="29">
        <v>2</v>
      </c>
      <c r="B42" s="29" t="s">
        <v>44</v>
      </c>
      <c r="C42" s="9" t="s">
        <v>18</v>
      </c>
      <c r="D42" s="9">
        <v>260</v>
      </c>
      <c r="E42" s="13">
        <v>104000</v>
      </c>
      <c r="F42" s="10">
        <f t="shared" si="0"/>
        <v>0.714841483900945</v>
      </c>
      <c r="G42" s="9" t="s">
        <v>30</v>
      </c>
    </row>
    <row r="43" spans="1:7" ht="15" customHeight="1">
      <c r="A43" s="33">
        <v>3</v>
      </c>
      <c r="B43" s="33" t="s">
        <v>45</v>
      </c>
      <c r="C43" s="9" t="s">
        <v>18</v>
      </c>
      <c r="D43" s="11">
        <v>50</v>
      </c>
      <c r="E43" s="17">
        <v>50000</v>
      </c>
      <c r="F43" s="10">
        <f t="shared" si="0"/>
        <v>0.3436737903369928</v>
      </c>
      <c r="G43" s="9" t="s">
        <v>30</v>
      </c>
    </row>
    <row r="44" spans="1:7" ht="15" customHeight="1">
      <c r="A44" s="33">
        <v>4</v>
      </c>
      <c r="B44" s="33" t="s">
        <v>46</v>
      </c>
      <c r="C44" s="9" t="s">
        <v>18</v>
      </c>
      <c r="D44" s="11">
        <v>500</v>
      </c>
      <c r="E44" s="17">
        <v>125000</v>
      </c>
      <c r="F44" s="10">
        <f t="shared" si="0"/>
        <v>0.859184475842482</v>
      </c>
      <c r="G44" s="9" t="s">
        <v>30</v>
      </c>
    </row>
    <row r="45" spans="1:7" ht="15" customHeight="1">
      <c r="A45" s="30" t="s">
        <v>47</v>
      </c>
      <c r="B45" s="30"/>
      <c r="C45" s="12"/>
      <c r="D45" s="12"/>
      <c r="E45" s="12"/>
      <c r="F45" s="10">
        <f aca="true" t="shared" si="1" ref="F45:F76">E45/(12*$G$10)</f>
        <v>0</v>
      </c>
      <c r="G45" s="12"/>
    </row>
    <row r="46" spans="1:7" ht="15" customHeight="1">
      <c r="A46" s="29"/>
      <c r="B46" s="29"/>
      <c r="C46" s="9"/>
      <c r="D46" s="9"/>
      <c r="E46" s="9"/>
      <c r="F46" s="10">
        <f t="shared" si="1"/>
        <v>0</v>
      </c>
      <c r="G46" s="9"/>
    </row>
    <row r="47" spans="1:7" ht="15" customHeight="1">
      <c r="A47" s="29"/>
      <c r="B47" s="29"/>
      <c r="C47" s="9"/>
      <c r="D47" s="9"/>
      <c r="E47" s="9"/>
      <c r="F47" s="10">
        <f t="shared" si="1"/>
        <v>0</v>
      </c>
      <c r="G47" s="9"/>
    </row>
    <row r="48" spans="1:7" ht="15" customHeight="1">
      <c r="A48" s="30" t="s">
        <v>48</v>
      </c>
      <c r="B48" s="30"/>
      <c r="C48" s="12"/>
      <c r="D48" s="12"/>
      <c r="E48" s="12"/>
      <c r="F48" s="10">
        <f t="shared" si="1"/>
        <v>0</v>
      </c>
      <c r="G48" s="12"/>
    </row>
    <row r="49" spans="1:7" ht="15" customHeight="1">
      <c r="A49" s="33">
        <v>1</v>
      </c>
      <c r="B49" s="33" t="s">
        <v>49</v>
      </c>
      <c r="C49" s="11" t="s">
        <v>22</v>
      </c>
      <c r="D49" s="11">
        <v>56</v>
      </c>
      <c r="E49" s="11">
        <v>67200</v>
      </c>
      <c r="F49" s="10">
        <f t="shared" si="1"/>
        <v>0.4618975742129183</v>
      </c>
      <c r="G49" s="11" t="s">
        <v>50</v>
      </c>
    </row>
    <row r="50" spans="1:7" ht="15" customHeight="1">
      <c r="A50" s="18">
        <v>2</v>
      </c>
      <c r="B50" s="29" t="s">
        <v>51</v>
      </c>
      <c r="C50" s="9"/>
      <c r="D50" s="9"/>
      <c r="E50" s="13"/>
      <c r="F50" s="10">
        <f t="shared" si="1"/>
        <v>0</v>
      </c>
      <c r="G50" s="9"/>
    </row>
    <row r="51" spans="1:7" ht="15" customHeight="1">
      <c r="A51" s="18"/>
      <c r="B51" s="29" t="s">
        <v>52</v>
      </c>
      <c r="C51" s="9" t="s">
        <v>18</v>
      </c>
      <c r="D51" s="9">
        <v>700</v>
      </c>
      <c r="E51" s="13">
        <v>490000</v>
      </c>
      <c r="F51" s="10">
        <f t="shared" si="1"/>
        <v>3.3680031453025294</v>
      </c>
      <c r="G51" s="9" t="s">
        <v>40</v>
      </c>
    </row>
    <row r="52" spans="1:7" ht="15" customHeight="1">
      <c r="A52" s="18"/>
      <c r="B52" s="29" t="s">
        <v>53</v>
      </c>
      <c r="C52" s="9" t="s">
        <v>18</v>
      </c>
      <c r="D52" s="9">
        <v>700</v>
      </c>
      <c r="E52" s="13">
        <v>490000</v>
      </c>
      <c r="F52" s="10">
        <f t="shared" si="1"/>
        <v>3.3680031453025294</v>
      </c>
      <c r="G52" s="9" t="s">
        <v>40</v>
      </c>
    </row>
    <row r="53" spans="1:7" ht="15" customHeight="1">
      <c r="A53" s="18"/>
      <c r="B53" s="29" t="s">
        <v>54</v>
      </c>
      <c r="C53" s="9" t="s">
        <v>18</v>
      </c>
      <c r="D53" s="9">
        <v>700</v>
      </c>
      <c r="E53" s="13">
        <v>490000</v>
      </c>
      <c r="F53" s="10">
        <f t="shared" si="1"/>
        <v>3.3680031453025294</v>
      </c>
      <c r="G53" s="9" t="s">
        <v>40</v>
      </c>
    </row>
    <row r="54" spans="1:7" ht="15" customHeight="1">
      <c r="A54" s="18"/>
      <c r="B54" s="29" t="s">
        <v>55</v>
      </c>
      <c r="C54" s="9" t="s">
        <v>18</v>
      </c>
      <c r="D54" s="9">
        <v>700</v>
      </c>
      <c r="E54" s="13">
        <v>490000</v>
      </c>
      <c r="F54" s="10">
        <f t="shared" si="1"/>
        <v>3.3680031453025294</v>
      </c>
      <c r="G54" s="9" t="s">
        <v>40</v>
      </c>
    </row>
    <row r="55" spans="1:7" ht="15" customHeight="1">
      <c r="A55" s="18"/>
      <c r="B55" s="29" t="s">
        <v>56</v>
      </c>
      <c r="C55" s="9" t="s">
        <v>18</v>
      </c>
      <c r="D55" s="9">
        <v>700</v>
      </c>
      <c r="E55" s="13">
        <v>490000</v>
      </c>
      <c r="F55" s="10">
        <f t="shared" si="1"/>
        <v>3.3680031453025294</v>
      </c>
      <c r="G55" s="9" t="s">
        <v>40</v>
      </c>
    </row>
    <row r="56" spans="1:7" ht="15" customHeight="1">
      <c r="A56" s="30" t="s">
        <v>57</v>
      </c>
      <c r="B56" s="30"/>
      <c r="C56" s="9"/>
      <c r="D56" s="12"/>
      <c r="E56" s="12"/>
      <c r="F56" s="10">
        <f t="shared" si="1"/>
        <v>0</v>
      </c>
      <c r="G56" s="9"/>
    </row>
    <row r="57" spans="1:7" ht="15" customHeight="1">
      <c r="A57" s="34">
        <v>1</v>
      </c>
      <c r="B57" s="29" t="s">
        <v>58</v>
      </c>
      <c r="C57" s="9" t="s">
        <v>18</v>
      </c>
      <c r="D57" s="9">
        <v>90</v>
      </c>
      <c r="E57" s="9">
        <f>D57*1200</f>
        <v>108000</v>
      </c>
      <c r="F57" s="10">
        <f t="shared" si="1"/>
        <v>0.7423353871279045</v>
      </c>
      <c r="G57" s="9" t="s">
        <v>40</v>
      </c>
    </row>
    <row r="58" spans="1:7" ht="15" customHeight="1">
      <c r="A58" s="35">
        <v>2</v>
      </c>
      <c r="B58" s="29" t="s">
        <v>59</v>
      </c>
      <c r="C58" s="9" t="s">
        <v>18</v>
      </c>
      <c r="D58" s="9">
        <v>370</v>
      </c>
      <c r="E58" s="9">
        <f>D58*1000</f>
        <v>370000</v>
      </c>
      <c r="F58" s="10">
        <f t="shared" si="1"/>
        <v>2.5431860484937467</v>
      </c>
      <c r="G58" s="9" t="s">
        <v>40</v>
      </c>
    </row>
    <row r="59" spans="1:7" ht="15" customHeight="1">
      <c r="A59" s="28" t="s">
        <v>60</v>
      </c>
      <c r="B59" s="28"/>
      <c r="C59" s="12"/>
      <c r="D59" s="12"/>
      <c r="E59" s="12"/>
      <c r="F59" s="10">
        <f t="shared" si="1"/>
        <v>0</v>
      </c>
      <c r="G59" s="12"/>
    </row>
    <row r="60" spans="1:7" ht="15" customHeight="1">
      <c r="A60" s="29">
        <v>1</v>
      </c>
      <c r="B60" s="29" t="s">
        <v>61</v>
      </c>
      <c r="C60" s="9" t="s">
        <v>22</v>
      </c>
      <c r="D60" s="9">
        <v>54</v>
      </c>
      <c r="E60" s="9">
        <v>900000</v>
      </c>
      <c r="F60" s="10">
        <f t="shared" si="1"/>
        <v>6.18612822606587</v>
      </c>
      <c r="G60" s="9" t="s">
        <v>30</v>
      </c>
    </row>
    <row r="61" spans="1:7" ht="15" customHeight="1">
      <c r="A61" s="29">
        <v>2</v>
      </c>
      <c r="B61" s="29" t="s">
        <v>62</v>
      </c>
      <c r="C61" s="9" t="s">
        <v>22</v>
      </c>
      <c r="D61" s="9">
        <v>25</v>
      </c>
      <c r="E61" s="9">
        <v>75000</v>
      </c>
      <c r="F61" s="10">
        <f t="shared" si="1"/>
        <v>0.5155106855054892</v>
      </c>
      <c r="G61" s="9" t="s">
        <v>63</v>
      </c>
    </row>
    <row r="62" spans="1:7" ht="15" customHeight="1">
      <c r="A62" s="29">
        <v>3</v>
      </c>
      <c r="B62" s="29" t="s">
        <v>64</v>
      </c>
      <c r="C62" s="9" t="s">
        <v>22</v>
      </c>
      <c r="D62" s="9">
        <v>5</v>
      </c>
      <c r="E62" s="9">
        <f>D62*20000</f>
        <v>100000</v>
      </c>
      <c r="F62" s="10">
        <f t="shared" si="1"/>
        <v>0.6873475806739856</v>
      </c>
      <c r="G62" s="9" t="s">
        <v>19</v>
      </c>
    </row>
    <row r="63" spans="1:7" ht="15" customHeight="1">
      <c r="A63" s="28" t="s">
        <v>65</v>
      </c>
      <c r="B63" s="28"/>
      <c r="C63" s="12"/>
      <c r="D63" s="12"/>
      <c r="E63" s="12"/>
      <c r="F63" s="10">
        <f t="shared" si="1"/>
        <v>0</v>
      </c>
      <c r="G63" s="12"/>
    </row>
    <row r="64" spans="1:7" ht="15" customHeight="1">
      <c r="A64" s="29"/>
      <c r="B64" s="29" t="s">
        <v>66</v>
      </c>
      <c r="C64" s="9"/>
      <c r="D64" s="9"/>
      <c r="E64" s="9"/>
      <c r="F64" s="10">
        <f t="shared" si="1"/>
        <v>0</v>
      </c>
      <c r="G64" s="9"/>
    </row>
    <row r="65" spans="1:7" ht="15" customHeight="1">
      <c r="A65" s="36" t="s">
        <v>67</v>
      </c>
      <c r="B65" s="36"/>
      <c r="C65" s="12"/>
      <c r="D65" s="12"/>
      <c r="E65" s="12"/>
      <c r="F65" s="10">
        <f t="shared" si="1"/>
        <v>0</v>
      </c>
      <c r="G65" s="12"/>
    </row>
    <row r="66" spans="1:7" ht="15" customHeight="1">
      <c r="A66" s="19">
        <v>1</v>
      </c>
      <c r="B66" s="19" t="s">
        <v>68</v>
      </c>
      <c r="C66" s="20" t="s">
        <v>69</v>
      </c>
      <c r="D66" s="20">
        <f>D10*3</f>
        <v>687</v>
      </c>
      <c r="E66" s="20">
        <f>D66*150</f>
        <v>103050</v>
      </c>
      <c r="F66" s="21">
        <f t="shared" si="1"/>
        <v>0.7083116818845422</v>
      </c>
      <c r="G66" s="22" t="s">
        <v>70</v>
      </c>
    </row>
    <row r="67" spans="1:7" ht="15" customHeight="1">
      <c r="A67" s="19"/>
      <c r="B67" s="19"/>
      <c r="C67" s="20"/>
      <c r="D67" s="20"/>
      <c r="E67" s="20"/>
      <c r="F67" s="21">
        <f t="shared" si="1"/>
        <v>0</v>
      </c>
      <c r="G67" s="20"/>
    </row>
    <row r="68" spans="1:7" ht="15" customHeight="1">
      <c r="A68" s="37" t="s">
        <v>71</v>
      </c>
      <c r="B68" s="37"/>
      <c r="C68" s="23"/>
      <c r="D68" s="23"/>
      <c r="E68" s="23"/>
      <c r="F68" s="21">
        <f t="shared" si="1"/>
        <v>0</v>
      </c>
      <c r="G68" s="23"/>
    </row>
    <row r="69" spans="1:7" ht="15" customHeight="1">
      <c r="A69" s="19">
        <v>1</v>
      </c>
      <c r="B69" s="19" t="s">
        <v>72</v>
      </c>
      <c r="C69" s="20" t="s">
        <v>73</v>
      </c>
      <c r="D69" s="20">
        <v>129</v>
      </c>
      <c r="E69" s="20"/>
      <c r="F69" s="21">
        <f t="shared" si="1"/>
        <v>0</v>
      </c>
      <c r="G69" s="20" t="s">
        <v>30</v>
      </c>
    </row>
    <row r="70" spans="1:7" ht="15" customHeight="1">
      <c r="A70" s="19"/>
      <c r="B70" s="19"/>
      <c r="C70" s="20"/>
      <c r="D70" s="20"/>
      <c r="E70" s="20"/>
      <c r="F70" s="21">
        <f t="shared" si="1"/>
        <v>0</v>
      </c>
      <c r="G70" s="20"/>
    </row>
    <row r="71" spans="1:7" ht="15" customHeight="1">
      <c r="A71" s="37" t="s">
        <v>74</v>
      </c>
      <c r="B71" s="37"/>
      <c r="C71" s="23"/>
      <c r="D71" s="23"/>
      <c r="E71" s="23"/>
      <c r="F71" s="21">
        <f t="shared" si="1"/>
        <v>0</v>
      </c>
      <c r="G71" s="23"/>
    </row>
    <row r="72" spans="1:7" ht="15" customHeight="1">
      <c r="A72" s="19">
        <v>1</v>
      </c>
      <c r="B72" s="19" t="s">
        <v>75</v>
      </c>
      <c r="C72" s="20" t="s">
        <v>73</v>
      </c>
      <c r="D72" s="20">
        <v>66</v>
      </c>
      <c r="E72" s="20">
        <f>D72*1500</f>
        <v>99000</v>
      </c>
      <c r="F72" s="21">
        <f t="shared" si="1"/>
        <v>0.6804741048672457</v>
      </c>
      <c r="G72" s="20" t="s">
        <v>19</v>
      </c>
    </row>
    <row r="73" spans="1:7" ht="15" customHeight="1">
      <c r="A73" s="19">
        <v>2</v>
      </c>
      <c r="B73" s="19" t="s">
        <v>76</v>
      </c>
      <c r="C73" s="20" t="s">
        <v>22</v>
      </c>
      <c r="D73" s="20">
        <v>22</v>
      </c>
      <c r="E73" s="20">
        <f>D73*360</f>
        <v>7920</v>
      </c>
      <c r="F73" s="21">
        <f t="shared" si="1"/>
        <v>0.05443792838937966</v>
      </c>
      <c r="G73" s="20" t="s">
        <v>19</v>
      </c>
    </row>
    <row r="74" spans="1:7" ht="15" customHeight="1">
      <c r="A74" s="19">
        <v>3</v>
      </c>
      <c r="B74" s="19" t="s">
        <v>77</v>
      </c>
      <c r="C74" s="20" t="s">
        <v>73</v>
      </c>
      <c r="D74" s="20">
        <v>800</v>
      </c>
      <c r="E74" s="20">
        <f>D74*1500</f>
        <v>1200000</v>
      </c>
      <c r="F74" s="21">
        <f t="shared" si="1"/>
        <v>8.248170968087827</v>
      </c>
      <c r="G74" s="20" t="s">
        <v>19</v>
      </c>
    </row>
    <row r="75" spans="1:7" ht="15" customHeight="1">
      <c r="A75" s="19">
        <v>4</v>
      </c>
      <c r="B75" s="19" t="s">
        <v>78</v>
      </c>
      <c r="C75" s="20" t="s">
        <v>22</v>
      </c>
      <c r="D75" s="20">
        <v>36</v>
      </c>
      <c r="E75" s="20">
        <f>D75*320</f>
        <v>11520</v>
      </c>
      <c r="F75" s="21">
        <f t="shared" si="1"/>
        <v>0.07918244129364314</v>
      </c>
      <c r="G75" s="20" t="s">
        <v>19</v>
      </c>
    </row>
    <row r="76" spans="1:7" ht="15" customHeight="1">
      <c r="A76" s="19">
        <v>5</v>
      </c>
      <c r="B76" s="19" t="s">
        <v>79</v>
      </c>
      <c r="C76" s="20" t="s">
        <v>22</v>
      </c>
      <c r="D76" s="20">
        <v>190</v>
      </c>
      <c r="E76" s="20">
        <f>D76*340</f>
        <v>64600</v>
      </c>
      <c r="F76" s="21">
        <f t="shared" si="1"/>
        <v>0.4440265371153947</v>
      </c>
      <c r="G76" s="20" t="s">
        <v>19</v>
      </c>
    </row>
    <row r="77" spans="1:7" ht="15" customHeight="1">
      <c r="A77" s="19">
        <v>6</v>
      </c>
      <c r="B77" s="19" t="s">
        <v>80</v>
      </c>
      <c r="C77" s="20" t="s">
        <v>73</v>
      </c>
      <c r="D77" s="20">
        <v>750</v>
      </c>
      <c r="E77" s="20">
        <f>D77*1500</f>
        <v>1125000</v>
      </c>
      <c r="F77" s="21">
        <f aca="true" t="shared" si="2" ref="F77:F108">E77/(12*$G$10)</f>
        <v>7.732660282582338</v>
      </c>
      <c r="G77" s="20" t="s">
        <v>19</v>
      </c>
    </row>
    <row r="78" spans="1:7" ht="15" customHeight="1">
      <c r="A78" s="19">
        <v>7</v>
      </c>
      <c r="B78" s="19" t="s">
        <v>81</v>
      </c>
      <c r="C78" s="20" t="s">
        <v>22</v>
      </c>
      <c r="D78" s="20">
        <v>20</v>
      </c>
      <c r="E78" s="20">
        <f>D78*340</f>
        <v>6800</v>
      </c>
      <c r="F78" s="21">
        <f t="shared" si="2"/>
        <v>0.04673963548583102</v>
      </c>
      <c r="G78" s="20" t="s">
        <v>19</v>
      </c>
    </row>
    <row r="79" spans="1:7" ht="15" customHeight="1">
      <c r="A79" s="19">
        <v>8</v>
      </c>
      <c r="B79" s="19" t="s">
        <v>82</v>
      </c>
      <c r="C79" s="20" t="s">
        <v>22</v>
      </c>
      <c r="D79" s="20">
        <v>8</v>
      </c>
      <c r="E79" s="20">
        <f>D79*15000</f>
        <v>120000</v>
      </c>
      <c r="F79" s="21">
        <f t="shared" si="2"/>
        <v>0.8248170968087827</v>
      </c>
      <c r="G79" s="20" t="s">
        <v>83</v>
      </c>
    </row>
    <row r="80" spans="1:7" ht="15" customHeight="1">
      <c r="A80" s="19">
        <v>9</v>
      </c>
      <c r="B80" s="19" t="s">
        <v>84</v>
      </c>
      <c r="C80" s="20" t="s">
        <v>73</v>
      </c>
      <c r="D80" s="20"/>
      <c r="E80" s="20">
        <v>750000</v>
      </c>
      <c r="F80" s="21">
        <f t="shared" si="2"/>
        <v>5.155106855054892</v>
      </c>
      <c r="G80" s="20" t="s">
        <v>85</v>
      </c>
    </row>
    <row r="81" spans="1:7" ht="15" customHeight="1">
      <c r="A81" s="19">
        <v>10</v>
      </c>
      <c r="B81" s="19" t="s">
        <v>86</v>
      </c>
      <c r="C81" s="20" t="s">
        <v>73</v>
      </c>
      <c r="D81" s="20">
        <v>30</v>
      </c>
      <c r="E81" s="20">
        <f>D81*1500</f>
        <v>45000</v>
      </c>
      <c r="F81" s="21">
        <f t="shared" si="2"/>
        <v>0.3093064113032935</v>
      </c>
      <c r="G81" s="20" t="s">
        <v>19</v>
      </c>
    </row>
    <row r="82" spans="1:7" ht="15" customHeight="1">
      <c r="A82" s="19">
        <v>11</v>
      </c>
      <c r="B82" s="19" t="s">
        <v>87</v>
      </c>
      <c r="C82" s="20" t="s">
        <v>73</v>
      </c>
      <c r="D82" s="20">
        <v>60</v>
      </c>
      <c r="E82" s="20">
        <f>D82*1500</f>
        <v>90000</v>
      </c>
      <c r="F82" s="21">
        <f t="shared" si="2"/>
        <v>0.618612822606587</v>
      </c>
      <c r="G82" s="20" t="s">
        <v>19</v>
      </c>
    </row>
    <row r="83" spans="1:7" ht="15" customHeight="1">
      <c r="A83" s="37" t="s">
        <v>88</v>
      </c>
      <c r="B83" s="37"/>
      <c r="C83" s="23"/>
      <c r="D83" s="23"/>
      <c r="E83" s="23"/>
      <c r="F83" s="21">
        <f t="shared" si="2"/>
        <v>0</v>
      </c>
      <c r="G83" s="23"/>
    </row>
    <row r="84" spans="1:7" ht="15" customHeight="1">
      <c r="A84" s="19">
        <v>1</v>
      </c>
      <c r="B84" s="19" t="s">
        <v>89</v>
      </c>
      <c r="C84" s="20" t="s">
        <v>22</v>
      </c>
      <c r="D84" s="20">
        <v>7</v>
      </c>
      <c r="E84" s="20">
        <f>D84*258000</f>
        <v>1806000</v>
      </c>
      <c r="F84" s="21">
        <f t="shared" si="2"/>
        <v>12.41349730697218</v>
      </c>
      <c r="G84" s="20" t="s">
        <v>19</v>
      </c>
    </row>
    <row r="85" spans="1:7" ht="15" customHeight="1">
      <c r="A85" s="19">
        <v>2</v>
      </c>
      <c r="B85" s="19" t="s">
        <v>90</v>
      </c>
      <c r="C85" s="20" t="s">
        <v>73</v>
      </c>
      <c r="D85" s="20">
        <v>800</v>
      </c>
      <c r="E85" s="20">
        <f>D85*1500</f>
        <v>1200000</v>
      </c>
      <c r="F85" s="21">
        <f t="shared" si="2"/>
        <v>8.248170968087827</v>
      </c>
      <c r="G85" s="20" t="s">
        <v>19</v>
      </c>
    </row>
    <row r="86" spans="1:7" ht="15" customHeight="1">
      <c r="A86" s="19">
        <v>3</v>
      </c>
      <c r="B86" s="19" t="s">
        <v>91</v>
      </c>
      <c r="C86" s="20" t="s">
        <v>22</v>
      </c>
      <c r="D86" s="20">
        <v>36</v>
      </c>
      <c r="E86" s="20">
        <f>D86*420</f>
        <v>15120</v>
      </c>
      <c r="F86" s="21">
        <f t="shared" si="2"/>
        <v>0.10392695419790662</v>
      </c>
      <c r="G86" s="20" t="s">
        <v>19</v>
      </c>
    </row>
    <row r="87" spans="1:7" ht="15" customHeight="1">
      <c r="A87" s="19">
        <v>4</v>
      </c>
      <c r="B87" s="19" t="s">
        <v>92</v>
      </c>
      <c r="C87" s="20" t="s">
        <v>22</v>
      </c>
      <c r="D87" s="20">
        <v>190</v>
      </c>
      <c r="E87" s="20">
        <f>D87*340</f>
        <v>64600</v>
      </c>
      <c r="F87" s="21">
        <f t="shared" si="2"/>
        <v>0.4440265371153947</v>
      </c>
      <c r="G87" s="20" t="s">
        <v>19</v>
      </c>
    </row>
    <row r="88" spans="1:7" ht="15" customHeight="1">
      <c r="A88" s="38" t="s">
        <v>93</v>
      </c>
      <c r="B88" s="38"/>
      <c r="C88" s="23"/>
      <c r="D88" s="23"/>
      <c r="E88" s="23"/>
      <c r="F88" s="21">
        <f t="shared" si="2"/>
        <v>0</v>
      </c>
      <c r="G88" s="23"/>
    </row>
    <row r="89" spans="1:7" ht="15" customHeight="1">
      <c r="A89" s="19">
        <v>1</v>
      </c>
      <c r="B89" s="19" t="s">
        <v>94</v>
      </c>
      <c r="C89" s="20" t="s">
        <v>22</v>
      </c>
      <c r="D89" s="20">
        <v>7</v>
      </c>
      <c r="E89" s="20">
        <f>D89*5000</f>
        <v>35000</v>
      </c>
      <c r="F89" s="21">
        <f t="shared" si="2"/>
        <v>0.24057165323589497</v>
      </c>
      <c r="G89" s="20" t="s">
        <v>40</v>
      </c>
    </row>
    <row r="90" spans="1:7" ht="15" customHeight="1">
      <c r="A90" s="19">
        <v>2</v>
      </c>
      <c r="B90" s="19" t="s">
        <v>95</v>
      </c>
      <c r="C90" s="20" t="s">
        <v>22</v>
      </c>
      <c r="D90" s="20">
        <v>7</v>
      </c>
      <c r="E90" s="20">
        <f>D90*3000</f>
        <v>21000</v>
      </c>
      <c r="F90" s="21">
        <f t="shared" si="2"/>
        <v>0.14434299194153696</v>
      </c>
      <c r="G90" s="20" t="s">
        <v>85</v>
      </c>
    </row>
    <row r="91" spans="1:7" ht="15" customHeight="1">
      <c r="A91" s="24">
        <v>3</v>
      </c>
      <c r="B91" s="19" t="s">
        <v>96</v>
      </c>
      <c r="C91" s="20"/>
      <c r="D91" s="20"/>
      <c r="E91" s="20"/>
      <c r="F91" s="21">
        <f t="shared" si="2"/>
        <v>0</v>
      </c>
      <c r="G91" s="20"/>
    </row>
    <row r="92" spans="1:7" ht="15" customHeight="1">
      <c r="A92" s="24"/>
      <c r="B92" s="19" t="s">
        <v>97</v>
      </c>
      <c r="C92" s="20" t="s">
        <v>22</v>
      </c>
      <c r="D92" s="20">
        <v>1</v>
      </c>
      <c r="E92" s="20">
        <v>320000</v>
      </c>
      <c r="F92" s="21">
        <f t="shared" si="2"/>
        <v>2.199512258156754</v>
      </c>
      <c r="G92" s="20" t="s">
        <v>40</v>
      </c>
    </row>
    <row r="93" spans="1:7" ht="15" customHeight="1">
      <c r="A93" s="24"/>
      <c r="B93" s="19" t="s">
        <v>52</v>
      </c>
      <c r="C93" s="20" t="s">
        <v>22</v>
      </c>
      <c r="D93" s="20">
        <v>1</v>
      </c>
      <c r="E93" s="20">
        <v>320000</v>
      </c>
      <c r="F93" s="21">
        <f t="shared" si="2"/>
        <v>2.199512258156754</v>
      </c>
      <c r="G93" s="20" t="s">
        <v>40</v>
      </c>
    </row>
    <row r="94" spans="1:7" ht="15" customHeight="1">
      <c r="A94" s="24"/>
      <c r="B94" s="19" t="s">
        <v>53</v>
      </c>
      <c r="C94" s="20" t="s">
        <v>22</v>
      </c>
      <c r="D94" s="20">
        <v>1</v>
      </c>
      <c r="E94" s="20">
        <v>320000</v>
      </c>
      <c r="F94" s="21">
        <f t="shared" si="2"/>
        <v>2.199512258156754</v>
      </c>
      <c r="G94" s="20" t="s">
        <v>40</v>
      </c>
    </row>
    <row r="95" spans="1:7" ht="15" customHeight="1">
      <c r="A95" s="24"/>
      <c r="B95" s="19" t="s">
        <v>54</v>
      </c>
      <c r="C95" s="20" t="s">
        <v>22</v>
      </c>
      <c r="D95" s="20">
        <v>1</v>
      </c>
      <c r="E95" s="20">
        <v>320000</v>
      </c>
      <c r="F95" s="21">
        <f t="shared" si="2"/>
        <v>2.199512258156754</v>
      </c>
      <c r="G95" s="20" t="s">
        <v>40</v>
      </c>
    </row>
    <row r="96" spans="1:7" ht="15" customHeight="1">
      <c r="A96" s="24"/>
      <c r="B96" s="19" t="s">
        <v>55</v>
      </c>
      <c r="C96" s="20" t="s">
        <v>22</v>
      </c>
      <c r="D96" s="20">
        <v>1</v>
      </c>
      <c r="E96" s="20">
        <v>320000</v>
      </c>
      <c r="F96" s="21">
        <f t="shared" si="2"/>
        <v>2.199512258156754</v>
      </c>
      <c r="G96" s="20" t="s">
        <v>40</v>
      </c>
    </row>
    <row r="97" spans="1:7" ht="15" customHeight="1">
      <c r="A97" s="19">
        <v>4</v>
      </c>
      <c r="B97" s="19" t="s">
        <v>98</v>
      </c>
      <c r="C97" s="20" t="s">
        <v>22</v>
      </c>
      <c r="D97" s="20">
        <v>7</v>
      </c>
      <c r="E97" s="20">
        <v>54000</v>
      </c>
      <c r="F97" s="21">
        <f t="shared" si="2"/>
        <v>0.37116769356395224</v>
      </c>
      <c r="G97" s="20" t="s">
        <v>40</v>
      </c>
    </row>
    <row r="98" spans="1:7" ht="15" customHeight="1">
      <c r="A98" s="19"/>
      <c r="B98" s="19"/>
      <c r="C98" s="20"/>
      <c r="D98" s="20"/>
      <c r="E98" s="20"/>
      <c r="F98" s="21">
        <f t="shared" si="2"/>
        <v>0</v>
      </c>
      <c r="G98" s="20"/>
    </row>
    <row r="99" spans="1:7" ht="15" customHeight="1">
      <c r="A99" s="37" t="s">
        <v>99</v>
      </c>
      <c r="B99" s="37"/>
      <c r="C99" s="23"/>
      <c r="D99" s="23"/>
      <c r="E99" s="23"/>
      <c r="F99" s="21">
        <f t="shared" si="2"/>
        <v>0</v>
      </c>
      <c r="G99" s="23"/>
    </row>
    <row r="100" spans="1:7" ht="15" customHeight="1">
      <c r="A100" s="19"/>
      <c r="B100" s="19"/>
      <c r="C100" s="20"/>
      <c r="D100" s="20"/>
      <c r="E100" s="20"/>
      <c r="F100" s="21">
        <f t="shared" si="2"/>
        <v>0</v>
      </c>
      <c r="G100" s="20"/>
    </row>
    <row r="101" spans="1:7" ht="15" customHeight="1">
      <c r="A101" s="19"/>
      <c r="B101" s="19"/>
      <c r="C101" s="20"/>
      <c r="D101" s="20"/>
      <c r="E101" s="20"/>
      <c r="F101" s="21">
        <f t="shared" si="2"/>
        <v>0</v>
      </c>
      <c r="G101" s="20"/>
    </row>
    <row r="102" spans="1:7" ht="15" customHeight="1">
      <c r="A102" s="37" t="s">
        <v>100</v>
      </c>
      <c r="B102" s="37"/>
      <c r="C102" s="23"/>
      <c r="D102" s="23"/>
      <c r="E102" s="23"/>
      <c r="F102" s="21">
        <f t="shared" si="2"/>
        <v>0</v>
      </c>
      <c r="G102" s="23"/>
    </row>
    <row r="103" spans="1:7" ht="15" customHeight="1">
      <c r="A103" s="19"/>
      <c r="B103" s="19"/>
      <c r="C103" s="20"/>
      <c r="D103" s="20"/>
      <c r="E103" s="20"/>
      <c r="F103" s="21">
        <f t="shared" si="2"/>
        <v>0</v>
      </c>
      <c r="G103" s="20"/>
    </row>
    <row r="104" spans="1:7" ht="15" customHeight="1">
      <c r="A104" s="19"/>
      <c r="B104" s="19"/>
      <c r="C104" s="23"/>
      <c r="D104" s="23"/>
      <c r="E104" s="23"/>
      <c r="F104" s="21">
        <f t="shared" si="2"/>
        <v>0</v>
      </c>
      <c r="G104" s="23"/>
    </row>
    <row r="105" spans="1:7" ht="15" customHeight="1">
      <c r="A105" s="19"/>
      <c r="B105" s="19"/>
      <c r="C105" s="23"/>
      <c r="D105" s="23"/>
      <c r="E105" s="23"/>
      <c r="F105" s="21">
        <f t="shared" si="2"/>
        <v>0</v>
      </c>
      <c r="G105" s="23"/>
    </row>
    <row r="106" spans="1:7" ht="15" customHeight="1">
      <c r="A106" s="37" t="s">
        <v>101</v>
      </c>
      <c r="B106" s="37"/>
      <c r="C106" s="23"/>
      <c r="D106" s="23"/>
      <c r="E106" s="23"/>
      <c r="F106" s="21">
        <f t="shared" si="2"/>
        <v>0</v>
      </c>
      <c r="G106" s="23"/>
    </row>
    <row r="107" spans="1:7" ht="15" customHeight="1">
      <c r="A107" s="19"/>
      <c r="B107" s="19"/>
      <c r="C107" s="20"/>
      <c r="D107" s="20"/>
      <c r="E107" s="20"/>
      <c r="F107" s="21"/>
      <c r="G107" s="20"/>
    </row>
    <row r="108" spans="1:7" ht="15" customHeight="1">
      <c r="A108" s="19"/>
      <c r="B108" s="19"/>
      <c r="C108" s="20"/>
      <c r="D108" s="20"/>
      <c r="E108" s="20"/>
      <c r="F108" s="21"/>
      <c r="G108" s="20"/>
    </row>
    <row r="109" spans="1:7" ht="15" customHeight="1">
      <c r="A109" s="38" t="s">
        <v>102</v>
      </c>
      <c r="B109" s="38"/>
      <c r="C109" s="20"/>
      <c r="D109" s="20"/>
      <c r="E109" s="20"/>
      <c r="F109" s="25">
        <f>E109/(12*$G$10)</f>
        <v>0</v>
      </c>
      <c r="G109" s="20"/>
    </row>
    <row r="110" spans="1:7" ht="15" customHeight="1">
      <c r="A110" s="39"/>
      <c r="B110" s="39"/>
      <c r="C110" s="22"/>
      <c r="D110" s="22"/>
      <c r="E110" s="22"/>
      <c r="F110" s="25">
        <f>E110/(12*$G$10)</f>
        <v>0</v>
      </c>
      <c r="G110" s="22"/>
    </row>
    <row r="111" spans="1:7" ht="15" customHeight="1">
      <c r="A111" s="39"/>
      <c r="B111" s="39"/>
      <c r="C111" s="22"/>
      <c r="D111" s="22"/>
      <c r="E111" s="22"/>
      <c r="F111" s="25">
        <f>E111/(12*$G$10)</f>
        <v>0</v>
      </c>
      <c r="G111" s="22"/>
    </row>
    <row r="112" spans="1:7" ht="15" customHeight="1">
      <c r="A112" s="39"/>
      <c r="B112" s="39"/>
      <c r="C112" s="22"/>
      <c r="D112" s="22"/>
      <c r="E112" s="22"/>
      <c r="F112" s="25">
        <f>E112/(12*$G$10)</f>
        <v>0</v>
      </c>
      <c r="G112" s="22"/>
    </row>
    <row r="113" spans="1:7" ht="15" customHeight="1">
      <c r="A113" s="40" t="s">
        <v>103</v>
      </c>
      <c r="B113" s="40"/>
      <c r="C113" s="40"/>
      <c r="D113" s="40"/>
      <c r="E113" s="41">
        <f>SUM(E13:E112)</f>
        <v>13369010</v>
      </c>
      <c r="F113" s="42">
        <f>SUM(F13:F112)</f>
        <v>91.8915667950632</v>
      </c>
      <c r="G113" s="15"/>
    </row>
    <row r="114" spans="1:7" ht="15" customHeight="1">
      <c r="A114" s="15"/>
      <c r="B114" s="15"/>
      <c r="C114" s="15"/>
      <c r="D114" s="15"/>
      <c r="E114" s="15"/>
      <c r="F114" s="15"/>
      <c r="G114" s="15"/>
    </row>
    <row r="115" spans="1:7" ht="15" customHeight="1">
      <c r="A115" s="43" t="s">
        <v>104</v>
      </c>
      <c r="B115" s="43"/>
      <c r="C115" s="43"/>
      <c r="D115" s="43"/>
      <c r="E115" s="43"/>
      <c r="F115" s="43"/>
      <c r="G115" s="43"/>
    </row>
  </sheetData>
  <sheetProtection selectLockedCells="1" selectUnlockedCells="1"/>
  <mergeCells count="36">
    <mergeCell ref="A99:B99"/>
    <mergeCell ref="A102:B102"/>
    <mergeCell ref="A106:B106"/>
    <mergeCell ref="A109:B109"/>
    <mergeCell ref="A113:D113"/>
    <mergeCell ref="A115:G115"/>
    <mergeCell ref="A65:B65"/>
    <mergeCell ref="A68:B68"/>
    <mergeCell ref="A71:B71"/>
    <mergeCell ref="A83:B83"/>
    <mergeCell ref="A88:B88"/>
    <mergeCell ref="A91:A96"/>
    <mergeCell ref="A45:B45"/>
    <mergeCell ref="A48:B48"/>
    <mergeCell ref="A50:A55"/>
    <mergeCell ref="A56:B56"/>
    <mergeCell ref="A59:B59"/>
    <mergeCell ref="A63:B63"/>
    <mergeCell ref="A23:B23"/>
    <mergeCell ref="A28:B28"/>
    <mergeCell ref="A32:B32"/>
    <mergeCell ref="A35:B35"/>
    <mergeCell ref="A38:B38"/>
    <mergeCell ref="A41:B41"/>
    <mergeCell ref="A9:G9"/>
    <mergeCell ref="A10:C10"/>
    <mergeCell ref="E10:F10"/>
    <mergeCell ref="A12:B12"/>
    <mergeCell ref="A15:B15"/>
    <mergeCell ref="A20:B20"/>
    <mergeCell ref="A1:G1"/>
    <mergeCell ref="A3:G3"/>
    <mergeCell ref="A4:G4"/>
    <mergeCell ref="A5:G5"/>
    <mergeCell ref="A7:G7"/>
    <mergeCell ref="A8:G8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2016-07-12T11:29:12Z</cp:lastPrinted>
  <dcterms:modified xsi:type="dcterms:W3CDTF">2016-07-12T11:29:15Z</dcterms:modified>
  <cp:category/>
  <cp:version/>
  <cp:contentType/>
  <cp:contentStatus/>
</cp:coreProperties>
</file>