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<sst xmlns="http://schemas.openxmlformats.org/spreadsheetml/2006/main" count="106" uniqueCount="78">
  <si>
    <t>ООО "Образцовое содержание жилья"</t>
  </si>
  <si>
    <t>Утверждаю</t>
  </si>
  <si>
    <t>Директор ООО "ОСЖ"</t>
  </si>
  <si>
    <t>____________________ Бобровская Ю.А.</t>
  </si>
  <si>
    <t xml:space="preserve">План  </t>
  </si>
  <si>
    <t>Текущего и капитального ремонта   на 2016 год</t>
  </si>
  <si>
    <t>Объект: Жилой многоквартирный дом: Волжский проспект № 35</t>
  </si>
  <si>
    <t>Кол-во квартир,шт.</t>
  </si>
  <si>
    <t>Общая площадь: м2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</si>
  <si>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</si>
  <si>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</si>
  <si>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</si>
  <si>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</si>
  <si>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</si>
  <si>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Тариф на 1 м2</t>
  </si>
  <si>
    <t>Период выполнен.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</si>
  <si>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</si>
  <si>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</si>
  <si>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</si>
  <si>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</si>
  <si>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</si>
  <si>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отсутствуют</t>
  </si>
  <si>
    <t>6. БАЛКИ  (ригеля)</t>
  </si>
  <si>
    <t>7. КРЫША</t>
  </si>
  <si>
    <t>Локальный ремонт крыши</t>
  </si>
  <si>
    <t>м2</t>
  </si>
  <si>
    <t>1-4кв</t>
  </si>
  <si>
    <t>8. ЛЕСТНИЦЫ</t>
  </si>
  <si>
    <t>9. ФАСАД</t>
  </si>
  <si>
    <t>Окраска цоколя</t>
  </si>
  <si>
    <t>м²</t>
  </si>
  <si>
    <t>2-3 кв</t>
  </si>
  <si>
    <t>Окраска мет. решеток приямков окон цоколя</t>
  </si>
  <si>
    <t xml:space="preserve">10. ПЕРЕГОРОДКИ </t>
  </si>
  <si>
    <t>11. ВНУТРЕННЯЯ  ОТДЕЛКА</t>
  </si>
  <si>
    <t xml:space="preserve">12. ПОЛЫ </t>
  </si>
  <si>
    <t>13. ОКНА   и    ДВЕРИ</t>
  </si>
  <si>
    <t>шт</t>
  </si>
  <si>
    <t xml:space="preserve">14.МУСОРОПРОВОД </t>
  </si>
  <si>
    <t xml:space="preserve">15. ВЕНТИЛЯЦИЯ и ДЫМОУДАЛЕНИЕ </t>
  </si>
  <si>
    <t xml:space="preserve">шт </t>
  </si>
  <si>
    <t>1-3 кв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</si>
  <si>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</si>
  <si>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</t>
  </si>
  <si>
    <t>п/м</t>
  </si>
  <si>
    <t>2-3 кв.</t>
  </si>
  <si>
    <t>18. ВОДОСНАБЖЕНИЕ, ОТОПЛЕНИЕ , ВОДООТВЕДЕНИЕ</t>
  </si>
  <si>
    <t xml:space="preserve">Замена участка вводного трубопровода   от колодца до узла ввода ХВС Ду 76 мм </t>
  </si>
  <si>
    <t>2-3кв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</si>
  <si>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</si>
  <si>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</si>
  <si>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>Текущий ремонт электрощитовых</t>
  </si>
  <si>
    <t xml:space="preserve">Оснащение, средствами эл. безопасности,  перезарядка огнетушителей  </t>
  </si>
  <si>
    <t>22. ЛИФТЫ</t>
  </si>
  <si>
    <t>23.  ЭНЕРГОСБЕРЕЖЕНИЕ  и ЭНЕРГОЭФФЕКТИВНОСТЬ</t>
  </si>
  <si>
    <t>24. БЛАГОУСТРОЙСТВО и ПРОЧИЕ РАБОТЫ</t>
  </si>
  <si>
    <t>Итого:</t>
  </si>
  <si>
    <t>2-4 квартал</t>
  </si>
  <si>
    <t>Потолки подъездов, обратная сторона лестничных маршей:очистка от побелки, грунтовка, шпатлевание, покраска вод.эм.краской.</t>
  </si>
  <si>
    <t>2-3 квартал</t>
  </si>
  <si>
    <t>2-3кв.</t>
  </si>
  <si>
    <t>Ямочный ремонт придомового участка дороги (место стоянки).</t>
  </si>
  <si>
    <t>Капитальный ремонт придомового участка дороги (место стоянки).</t>
  </si>
  <si>
    <t>Покраска перил масляной краской</t>
  </si>
  <si>
    <t>п.м.</t>
  </si>
  <si>
    <t>Покраска радиаторов отопления</t>
  </si>
  <si>
    <t>Замена почтовых ящиков</t>
  </si>
  <si>
    <t>3а</t>
  </si>
  <si>
    <t>3б</t>
  </si>
  <si>
    <t>Усиление обвалившегося склона, на углу отмостки и лестничного марша.</t>
  </si>
  <si>
    <t>Установка кабель-канала с укладкой слаботочного кабеля</t>
  </si>
  <si>
    <t xml:space="preserve">Изготовление козырьков из профильного листа над входными дверьми, установка на бетонном козырьке </t>
  </si>
  <si>
    <t>Ремонт полов лестничного марша (заделка трещин, покраска).</t>
  </si>
  <si>
    <t>Стены 1-2 подъездов:очистка стен от побелки, потрескавшейся краски.Шпатлевание, грунтовка, покраска вод.эм.краской.</t>
  </si>
  <si>
    <t xml:space="preserve">Ремонт приямков: заделка отверстий, подштукатурка, покраска. </t>
  </si>
  <si>
    <t xml:space="preserve">Видео-диагностические работы  по системам вентиляции и дымоудалению, выявление неработающих каналов  вентиляции </t>
  </si>
  <si>
    <t>Ремонт отмостки путем укладки асфальта, по периметру дома.</t>
  </si>
  <si>
    <r>
      <t>м</t>
    </r>
    <r>
      <rPr>
        <sz val="12"/>
        <rFont val="Calibri"/>
        <family val="2"/>
      </rPr>
      <t>³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</si>
</sst>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Alignment="1">
      <alignment/>
      <protection/>
    </xf>
    <xf numFmtId="0" fontId="4" fillId="0" borderId="0" xfId="33" applyFont="1" applyBorder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1" fillId="0" borderId="0" xfId="33" applyAlignment="1">
      <alignment/>
      <protection/>
    </xf>
    <xf numFmtId="0" fontId="1" fillId="0" borderId="0" xfId="33" applyAlignment="1">
      <alignment vertical="center"/>
      <protection/>
    </xf>
    <xf numFmtId="0" fontId="6" fillId="0" borderId="0" xfId="33" applyFont="1" applyBorder="1" applyAlignment="1">
      <alignment horizontal="left" wrapText="1"/>
      <protection/>
    </xf>
    <xf numFmtId="0" fontId="2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right"/>
      <protection/>
    </xf>
    <xf numFmtId="0" fontId="3" fillId="0" borderId="0" xfId="33" applyFont="1" applyBorder="1" applyAlignment="1">
      <alignment horizontal="right"/>
      <protection/>
    </xf>
    <xf numFmtId="0" fontId="7" fillId="0" borderId="10" xfId="33" applyFont="1" applyBorder="1" applyAlignment="1">
      <alignment horizontal="center" vertical="center" wrapText="1"/>
      <protection/>
    </xf>
    <xf numFmtId="4" fontId="7" fillId="0" borderId="10" xfId="33" applyNumberFormat="1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" fontId="24" fillId="0" borderId="16" xfId="0" applyNumberFormat="1" applyFont="1" applyBorder="1" applyAlignment="1">
      <alignment horizontal="center" vertical="center" wrapText="1"/>
    </xf>
    <xf numFmtId="0" fontId="7" fillId="0" borderId="0" xfId="33" applyFont="1">
      <alignment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vertical="center" wrapText="1"/>
      <protection/>
    </xf>
    <xf numFmtId="0" fontId="7" fillId="0" borderId="13" xfId="33" applyFont="1" applyBorder="1" applyAlignment="1">
      <alignment vertical="center" wrapText="1"/>
      <protection/>
    </xf>
    <xf numFmtId="0" fontId="7" fillId="0" borderId="10" xfId="33" applyFont="1" applyBorder="1" applyAlignment="1">
      <alignment horizontal="left" vertical="center" wrapText="1"/>
      <protection/>
    </xf>
    <xf numFmtId="0" fontId="7" fillId="0" borderId="10" xfId="33" applyFont="1" applyBorder="1" applyAlignment="1">
      <alignment horizontal="left" vertical="center" wrapText="1"/>
      <protection/>
    </xf>
    <xf numFmtId="3" fontId="7" fillId="0" borderId="10" xfId="33" applyNumberFormat="1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justify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7" fillId="0" borderId="17" xfId="33" applyFont="1" applyBorder="1" applyAlignment="1">
      <alignment horizontal="left" vertical="center" wrapText="1"/>
      <protection/>
    </xf>
    <xf numFmtId="0" fontId="7" fillId="0" borderId="18" xfId="33" applyFont="1" applyBorder="1" applyAlignment="1">
      <alignment horizontal="left" vertical="center" wrapText="1"/>
      <protection/>
    </xf>
    <xf numFmtId="0" fontId="7" fillId="0" borderId="17" xfId="33" applyFont="1" applyBorder="1" applyAlignment="1">
      <alignment horizontal="left" vertical="center" wrapText="1"/>
      <protection/>
    </xf>
    <xf numFmtId="0" fontId="7" fillId="0" borderId="19" xfId="33" applyFont="1" applyBorder="1" applyAlignment="1">
      <alignment horizontal="left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4" fontId="7" fillId="0" borderId="13" xfId="33" applyNumberFormat="1" applyFont="1" applyBorder="1" applyAlignment="1">
      <alignment horizontal="center" vertical="center" wrapText="1"/>
      <protection/>
    </xf>
    <xf numFmtId="0" fontId="7" fillId="0" borderId="19" xfId="33" applyFont="1" applyBorder="1" applyAlignment="1">
      <alignment horizontal="center" vertical="center" wrapText="1"/>
      <protection/>
    </xf>
    <xf numFmtId="0" fontId="7" fillId="0" borderId="19" xfId="33" applyFont="1" applyBorder="1" applyAlignment="1">
      <alignment horizontal="left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4" fontId="7" fillId="0" borderId="0" xfId="33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4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vertical="center"/>
    </xf>
    <xf numFmtId="0" fontId="24" fillId="0" borderId="20" xfId="0" applyFont="1" applyBorder="1" applyAlignment="1">
      <alignment horizontal="right" vertical="center"/>
    </xf>
    <xf numFmtId="0" fontId="24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4" fontId="6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zoomScalePageLayoutView="0" workbookViewId="0" topLeftCell="A41">
      <selection activeCell="A1" sqref="A1:G74"/>
    </sheetView>
  </sheetViews>
  <sheetFormatPr defaultColWidth="8.7109375" defaultRowHeight="12.75"/>
  <cols>
    <col min="1" max="1" width="6.140625" style="1" customWidth="1"/>
    <col min="2" max="2" width="137.28125" style="1" customWidth="1"/>
    <col min="3" max="3" width="6.7109375" style="1" customWidth="1"/>
    <col min="4" max="4" width="8.7109375" style="1" customWidth="1"/>
    <col min="5" max="7" width="12.7109375" style="1" customWidth="1"/>
    <col min="8" max="16384" width="8.7109375" style="1" customWidth="1"/>
  </cols>
  <sheetData>
    <row r="1" spans="1:9" ht="18.75">
      <c r="A1" s="8" t="s">
        <v>0</v>
      </c>
      <c r="B1" s="8"/>
      <c r="C1" s="8"/>
      <c r="D1" s="8"/>
      <c r="E1" s="8"/>
      <c r="F1" s="8"/>
      <c r="G1" s="8"/>
      <c r="H1" s="2"/>
      <c r="I1" s="2"/>
    </row>
    <row r="2" spans="1:9" ht="21">
      <c r="A2" s="3"/>
      <c r="B2" s="3"/>
      <c r="C2" s="3"/>
      <c r="D2" s="3"/>
      <c r="E2" s="3"/>
      <c r="F2" s="3"/>
      <c r="G2" s="3"/>
      <c r="H2" s="2"/>
      <c r="I2" s="2"/>
    </row>
    <row r="3" spans="1:9" ht="15.75">
      <c r="A3" s="9" t="s">
        <v>1</v>
      </c>
      <c r="B3" s="9"/>
      <c r="C3" s="9"/>
      <c r="D3" s="9"/>
      <c r="E3" s="9"/>
      <c r="F3" s="9"/>
      <c r="G3" s="9"/>
      <c r="H3" s="2"/>
      <c r="I3" s="2"/>
    </row>
    <row r="4" spans="1:9" ht="15">
      <c r="A4" s="10" t="s">
        <v>2</v>
      </c>
      <c r="B4" s="10"/>
      <c r="C4" s="10"/>
      <c r="D4" s="10"/>
      <c r="E4" s="10"/>
      <c r="F4" s="10"/>
      <c r="G4" s="10"/>
      <c r="H4" s="4"/>
      <c r="I4" s="4"/>
    </row>
    <row r="5" spans="1:9" ht="15">
      <c r="A5" s="10" t="s">
        <v>3</v>
      </c>
      <c r="B5" s="10"/>
      <c r="C5" s="10"/>
      <c r="D5" s="10"/>
      <c r="E5" s="10"/>
      <c r="F5" s="10"/>
      <c r="G5" s="10"/>
      <c r="H5" s="4"/>
      <c r="I5" s="4"/>
    </row>
    <row r="6" spans="1:9" ht="99.75" customHeight="1">
      <c r="A6" s="8" t="s">
        <v>4</v>
      </c>
      <c r="B6" s="8"/>
      <c r="C6" s="8"/>
      <c r="D6" s="8"/>
      <c r="E6" s="8"/>
      <c r="F6" s="8"/>
      <c r="G6" s="8"/>
      <c r="H6" s="4"/>
      <c r="I6" s="4"/>
    </row>
    <row r="7" spans="1:7" ht="24" customHeight="1">
      <c r="A7" s="7" t="s">
        <v>5</v>
      </c>
      <c r="B7" s="7"/>
      <c r="C7" s="7"/>
      <c r="D7" s="7"/>
      <c r="E7" s="7"/>
      <c r="F7" s="7"/>
      <c r="G7" s="7"/>
    </row>
    <row r="8" spans="1:7" ht="16.5" customHeight="1">
      <c r="A8" s="7" t="s">
        <v>6</v>
      </c>
      <c r="B8" s="7"/>
      <c r="C8" s="7"/>
      <c r="D8" s="7"/>
      <c r="E8" s="7"/>
      <c r="F8" s="7"/>
      <c r="G8" s="7"/>
    </row>
    <row r="9" spans="1:7" ht="15" customHeight="1">
      <c r="A9" s="34" t="s">
        <v>7</v>
      </c>
      <c r="B9" s="34"/>
      <c r="C9" s="34"/>
      <c r="D9" s="35">
        <v>24</v>
      </c>
      <c r="E9" s="34" t="s">
        <v>8</v>
      </c>
      <c r="F9" s="34"/>
      <c r="G9" s="35">
        <v>1814.4</v>
      </c>
    </row>
    <row r="10" spans="1:8" ht="28.5" customHeight="1">
      <c r="A10" s="36" t="s">
        <v>9</v>
      </c>
      <c r="B10" s="36" t="s">
        <v>10</v>
      </c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15</v>
      </c>
      <c r="H10" s="5"/>
    </row>
    <row r="11" spans="1:8" ht="15" customHeight="1">
      <c r="A11" s="37" t="s">
        <v>16</v>
      </c>
      <c r="B11" s="37"/>
      <c r="C11" s="11"/>
      <c r="D11" s="11"/>
      <c r="E11" s="11"/>
      <c r="F11" s="11"/>
      <c r="G11" s="11"/>
      <c r="H11" s="5"/>
    </row>
    <row r="12" spans="1:8" ht="15" customHeight="1">
      <c r="A12" s="38"/>
      <c r="B12" s="38"/>
      <c r="C12" s="11"/>
      <c r="D12" s="11"/>
      <c r="E12" s="11"/>
      <c r="F12" s="12">
        <f>E12/(12*$G$9)</f>
        <v>0</v>
      </c>
      <c r="G12" s="11"/>
      <c r="H12" s="5"/>
    </row>
    <row r="13" spans="1:7" ht="15" customHeight="1">
      <c r="A13" s="37" t="s">
        <v>17</v>
      </c>
      <c r="B13" s="37"/>
      <c r="C13" s="11"/>
      <c r="D13" s="11"/>
      <c r="E13" s="11"/>
      <c r="F13" s="12">
        <f aca="true" t="shared" si="0" ref="F13:F64">E13/(12*$G$9)</f>
        <v>0</v>
      </c>
      <c r="G13" s="11"/>
    </row>
    <row r="14" spans="1:7" ht="15" customHeight="1">
      <c r="A14" s="38"/>
      <c r="B14" s="38"/>
      <c r="C14" s="11"/>
      <c r="D14" s="11"/>
      <c r="E14" s="39"/>
      <c r="F14" s="12">
        <f t="shared" si="0"/>
        <v>0</v>
      </c>
      <c r="G14" s="11"/>
    </row>
    <row r="15" spans="1:7" ht="15" customHeight="1">
      <c r="A15" s="38"/>
      <c r="B15" s="38"/>
      <c r="C15" s="11"/>
      <c r="D15" s="11"/>
      <c r="E15" s="11"/>
      <c r="F15" s="12">
        <f t="shared" si="0"/>
        <v>0</v>
      </c>
      <c r="G15" s="11"/>
    </row>
    <row r="16" spans="1:7" ht="15" customHeight="1">
      <c r="A16" s="37" t="s">
        <v>18</v>
      </c>
      <c r="B16" s="37"/>
      <c r="C16" s="11"/>
      <c r="D16" s="11"/>
      <c r="E16" s="11"/>
      <c r="F16" s="12">
        <f t="shared" si="0"/>
        <v>0</v>
      </c>
      <c r="G16" s="11"/>
    </row>
    <row r="17" spans="1:7" ht="15" customHeight="1">
      <c r="A17" s="38"/>
      <c r="B17" s="38"/>
      <c r="C17" s="11"/>
      <c r="D17" s="11"/>
      <c r="E17" s="11"/>
      <c r="F17" s="12">
        <f t="shared" si="0"/>
        <v>0</v>
      </c>
      <c r="G17" s="11"/>
    </row>
    <row r="18" spans="1:7" ht="15" customHeight="1">
      <c r="A18" s="37" t="s">
        <v>19</v>
      </c>
      <c r="B18" s="37"/>
      <c r="C18" s="11"/>
      <c r="D18" s="11"/>
      <c r="E18" s="11"/>
      <c r="F18" s="12">
        <f t="shared" si="0"/>
        <v>0</v>
      </c>
      <c r="G18" s="11"/>
    </row>
    <row r="19" spans="1:7" ht="15" customHeight="1">
      <c r="A19" s="38"/>
      <c r="B19" s="38"/>
      <c r="C19" s="11"/>
      <c r="D19" s="11"/>
      <c r="E19" s="11"/>
      <c r="F19" s="12">
        <f t="shared" si="0"/>
        <v>0</v>
      </c>
      <c r="G19" s="11"/>
    </row>
    <row r="20" spans="1:7" ht="15" customHeight="1">
      <c r="A20" s="37" t="s">
        <v>20</v>
      </c>
      <c r="B20" s="37"/>
      <c r="C20" s="11"/>
      <c r="D20" s="11"/>
      <c r="E20" s="11"/>
      <c r="F20" s="12">
        <f t="shared" si="0"/>
        <v>0</v>
      </c>
      <c r="G20" s="11"/>
    </row>
    <row r="21" spans="1:7" ht="15" customHeight="1">
      <c r="A21" s="38"/>
      <c r="B21" s="38"/>
      <c r="C21" s="11"/>
      <c r="D21" s="11"/>
      <c r="E21" s="11"/>
      <c r="F21" s="12">
        <f t="shared" si="0"/>
        <v>0</v>
      </c>
      <c r="G21" s="11"/>
    </row>
    <row r="22" spans="1:7" ht="15" customHeight="1">
      <c r="A22" s="38"/>
      <c r="B22" s="38" t="s">
        <v>21</v>
      </c>
      <c r="C22" s="11"/>
      <c r="D22" s="11"/>
      <c r="E22" s="11"/>
      <c r="F22" s="12">
        <f t="shared" si="0"/>
        <v>0</v>
      </c>
      <c r="G22" s="11"/>
    </row>
    <row r="23" spans="1:7" ht="15" customHeight="1">
      <c r="A23" s="37" t="s">
        <v>22</v>
      </c>
      <c r="B23" s="37"/>
      <c r="C23" s="11"/>
      <c r="D23" s="11"/>
      <c r="E23" s="11"/>
      <c r="F23" s="12">
        <f t="shared" si="0"/>
        <v>0</v>
      </c>
      <c r="G23" s="11"/>
    </row>
    <row r="24" spans="1:7" ht="15" customHeight="1">
      <c r="A24" s="38"/>
      <c r="B24" s="38" t="s">
        <v>21</v>
      </c>
      <c r="C24" s="11"/>
      <c r="D24" s="11"/>
      <c r="E24" s="11"/>
      <c r="F24" s="12">
        <f t="shared" si="0"/>
        <v>0</v>
      </c>
      <c r="G24" s="11"/>
    </row>
    <row r="25" spans="1:7" ht="15" customHeight="1">
      <c r="A25" s="38"/>
      <c r="B25" s="38"/>
      <c r="C25" s="11"/>
      <c r="D25" s="11"/>
      <c r="E25" s="11"/>
      <c r="F25" s="12">
        <f t="shared" si="0"/>
        <v>0</v>
      </c>
      <c r="G25" s="11"/>
    </row>
    <row r="26" spans="1:7" ht="15" customHeight="1">
      <c r="A26" s="37" t="s">
        <v>23</v>
      </c>
      <c r="B26" s="37"/>
      <c r="C26" s="11"/>
      <c r="D26" s="11"/>
      <c r="E26" s="11"/>
      <c r="F26" s="12">
        <f t="shared" si="0"/>
        <v>0</v>
      </c>
      <c r="G26" s="11"/>
    </row>
    <row r="27" spans="1:7" ht="15" customHeight="1">
      <c r="A27" s="11">
        <v>1</v>
      </c>
      <c r="B27" s="38" t="s">
        <v>24</v>
      </c>
      <c r="C27" s="11" t="s">
        <v>25</v>
      </c>
      <c r="D27" s="11">
        <v>20</v>
      </c>
      <c r="E27" s="11">
        <f>D27*1500</f>
        <v>30000</v>
      </c>
      <c r="F27" s="12">
        <f t="shared" si="0"/>
        <v>1.3778659611992943</v>
      </c>
      <c r="G27" s="11" t="s">
        <v>26</v>
      </c>
    </row>
    <row r="28" spans="1:7" ht="15" customHeight="1">
      <c r="A28" s="11"/>
      <c r="B28" s="11"/>
      <c r="C28" s="11"/>
      <c r="D28" s="11"/>
      <c r="E28" s="11"/>
      <c r="F28" s="12">
        <f t="shared" si="0"/>
        <v>0</v>
      </c>
      <c r="G28" s="11"/>
    </row>
    <row r="29" spans="1:7" ht="15" customHeight="1">
      <c r="A29" s="37" t="s">
        <v>27</v>
      </c>
      <c r="B29" s="37"/>
      <c r="C29" s="11"/>
      <c r="D29" s="11"/>
      <c r="E29" s="11"/>
      <c r="F29" s="12">
        <f t="shared" si="0"/>
        <v>0</v>
      </c>
      <c r="G29" s="11"/>
    </row>
    <row r="30" spans="1:7" ht="15" customHeight="1">
      <c r="A30" s="11">
        <v>1</v>
      </c>
      <c r="B30" s="38" t="s">
        <v>63</v>
      </c>
      <c r="C30" s="11" t="s">
        <v>64</v>
      </c>
      <c r="D30" s="11">
        <v>77</v>
      </c>
      <c r="E30" s="11">
        <f>D30*120</f>
        <v>9240</v>
      </c>
      <c r="F30" s="12">
        <f t="shared" si="0"/>
        <v>0.42438271604938266</v>
      </c>
      <c r="G30" s="13" t="s">
        <v>31</v>
      </c>
    </row>
    <row r="31" spans="1:7" ht="15" customHeight="1">
      <c r="A31" s="37" t="s">
        <v>28</v>
      </c>
      <c r="B31" s="37"/>
      <c r="C31" s="11"/>
      <c r="D31" s="11"/>
      <c r="E31" s="11"/>
      <c r="F31" s="12">
        <f t="shared" si="0"/>
        <v>0</v>
      </c>
      <c r="G31" s="11"/>
    </row>
    <row r="32" spans="1:7" ht="15" customHeight="1">
      <c r="A32" s="11">
        <v>1</v>
      </c>
      <c r="B32" s="40" t="s">
        <v>29</v>
      </c>
      <c r="C32" s="11" t="s">
        <v>30</v>
      </c>
      <c r="D32" s="11">
        <v>60</v>
      </c>
      <c r="E32" s="11">
        <f>D32*250</f>
        <v>15000</v>
      </c>
      <c r="F32" s="12">
        <f t="shared" si="0"/>
        <v>0.6889329805996471</v>
      </c>
      <c r="G32" s="13" t="s">
        <v>31</v>
      </c>
    </row>
    <row r="33" spans="1:7" ht="15" customHeight="1">
      <c r="A33" s="11">
        <v>2</v>
      </c>
      <c r="B33" s="38" t="s">
        <v>32</v>
      </c>
      <c r="C33" s="11" t="s">
        <v>30</v>
      </c>
      <c r="D33" s="11">
        <v>20</v>
      </c>
      <c r="E33" s="11">
        <f>D33*250</f>
        <v>5000</v>
      </c>
      <c r="F33" s="12">
        <f t="shared" si="0"/>
        <v>0.22964432686654906</v>
      </c>
      <c r="G33" s="13" t="s">
        <v>31</v>
      </c>
    </row>
    <row r="34" spans="1:7" ht="15" customHeight="1">
      <c r="A34" s="41">
        <v>3</v>
      </c>
      <c r="B34" s="38" t="s">
        <v>74</v>
      </c>
      <c r="C34" s="11" t="s">
        <v>64</v>
      </c>
      <c r="D34" s="13">
        <v>7.5</v>
      </c>
      <c r="E34" s="11">
        <f>D34*300</f>
        <v>2250</v>
      </c>
      <c r="F34" s="12">
        <f t="shared" si="0"/>
        <v>0.10333994708994708</v>
      </c>
      <c r="G34" s="13" t="s">
        <v>31</v>
      </c>
    </row>
    <row r="35" spans="1:7" ht="15" customHeight="1">
      <c r="A35" s="14">
        <v>4</v>
      </c>
      <c r="B35" s="42" t="s">
        <v>71</v>
      </c>
      <c r="C35" s="11" t="s">
        <v>30</v>
      </c>
      <c r="D35" s="13">
        <v>8</v>
      </c>
      <c r="E35" s="11">
        <f>D35*6000</f>
        <v>48000</v>
      </c>
      <c r="F35" s="12">
        <f t="shared" si="0"/>
        <v>2.204585537918871</v>
      </c>
      <c r="G35" s="13" t="s">
        <v>31</v>
      </c>
    </row>
    <row r="36" spans="1:7" ht="15" customHeight="1">
      <c r="A36" s="43" t="s">
        <v>33</v>
      </c>
      <c r="B36" s="44"/>
      <c r="C36" s="11"/>
      <c r="D36" s="11"/>
      <c r="E36" s="11"/>
      <c r="F36" s="12"/>
      <c r="G36" s="11"/>
    </row>
    <row r="37" spans="1:7" ht="15" customHeight="1">
      <c r="A37" s="38"/>
      <c r="B37" s="45"/>
      <c r="C37" s="11"/>
      <c r="D37" s="11"/>
      <c r="E37" s="11"/>
      <c r="F37" s="12"/>
      <c r="G37" s="11"/>
    </row>
    <row r="38" spans="1:7" ht="15" customHeight="1">
      <c r="A38" s="44" t="s">
        <v>34</v>
      </c>
      <c r="B38" s="44"/>
      <c r="C38" s="11"/>
      <c r="D38" s="11"/>
      <c r="E38" s="11"/>
      <c r="F38" s="12"/>
      <c r="G38" s="11"/>
    </row>
    <row r="39" spans="1:7" ht="15" customHeight="1">
      <c r="A39" s="15">
        <v>1</v>
      </c>
      <c r="B39" s="15" t="s">
        <v>73</v>
      </c>
      <c r="C39" s="15" t="s">
        <v>30</v>
      </c>
      <c r="D39" s="16">
        <v>510</v>
      </c>
      <c r="E39" s="16">
        <f>D39*250</f>
        <v>127500</v>
      </c>
      <c r="F39" s="17">
        <f>E39/(12*$G$9)</f>
        <v>5.855930335097001</v>
      </c>
      <c r="G39" s="16" t="s">
        <v>57</v>
      </c>
    </row>
    <row r="40" spans="1:7" ht="15" customHeight="1">
      <c r="A40" s="15">
        <v>2</v>
      </c>
      <c r="B40" s="15" t="s">
        <v>58</v>
      </c>
      <c r="C40" s="15" t="s">
        <v>30</v>
      </c>
      <c r="D40" s="16">
        <v>384</v>
      </c>
      <c r="E40" s="16">
        <f>D40*400</f>
        <v>153600</v>
      </c>
      <c r="F40" s="17">
        <f>E40/(12*$G$9)</f>
        <v>7.054673721340387</v>
      </c>
      <c r="G40" s="16" t="s">
        <v>57</v>
      </c>
    </row>
    <row r="41" spans="1:7" ht="15" customHeight="1">
      <c r="A41" s="15">
        <v>3</v>
      </c>
      <c r="B41" s="15" t="s">
        <v>65</v>
      </c>
      <c r="C41" s="15" t="s">
        <v>37</v>
      </c>
      <c r="D41" s="16">
        <v>4</v>
      </c>
      <c r="E41" s="16">
        <f>D41*250</f>
        <v>1000</v>
      </c>
      <c r="F41" s="17">
        <f>E41/(12*$G$9)</f>
        <v>0.04592886537330981</v>
      </c>
      <c r="G41" s="16" t="s">
        <v>57</v>
      </c>
    </row>
    <row r="42" spans="1:7" ht="15" customHeight="1">
      <c r="A42" s="43" t="s">
        <v>35</v>
      </c>
      <c r="B42" s="43"/>
      <c r="C42" s="46"/>
      <c r="D42" s="46"/>
      <c r="E42" s="46"/>
      <c r="F42" s="47"/>
      <c r="G42" s="46"/>
    </row>
    <row r="43" spans="1:7" ht="15" customHeight="1">
      <c r="A43" s="18"/>
      <c r="B43" s="15" t="s">
        <v>72</v>
      </c>
      <c r="C43" s="15" t="s">
        <v>30</v>
      </c>
      <c r="D43" s="19">
        <v>24</v>
      </c>
      <c r="E43" s="19">
        <f>D43*350</f>
        <v>8400</v>
      </c>
      <c r="F43" s="17">
        <f>E43/(12*$G$9)</f>
        <v>0.3858024691358024</v>
      </c>
      <c r="G43" s="19" t="s">
        <v>59</v>
      </c>
    </row>
    <row r="44" spans="1:7" ht="15" customHeight="1">
      <c r="A44" s="48"/>
      <c r="B44" s="48"/>
      <c r="C44" s="11"/>
      <c r="D44" s="11"/>
      <c r="E44" s="11"/>
      <c r="F44" s="12"/>
      <c r="G44" s="11"/>
    </row>
    <row r="45" spans="1:7" ht="15" customHeight="1">
      <c r="A45" s="49" t="s">
        <v>36</v>
      </c>
      <c r="B45" s="49"/>
      <c r="C45" s="11"/>
      <c r="D45" s="11"/>
      <c r="E45" s="11"/>
      <c r="F45" s="12"/>
      <c r="G45" s="11"/>
    </row>
    <row r="46" spans="1:7" ht="15" customHeight="1">
      <c r="A46" s="37" t="s">
        <v>38</v>
      </c>
      <c r="B46" s="37"/>
      <c r="C46" s="11"/>
      <c r="D46" s="11"/>
      <c r="E46" s="11"/>
      <c r="F46" s="12"/>
      <c r="G46" s="11"/>
    </row>
    <row r="47" spans="1:7" ht="15" customHeight="1">
      <c r="A47" s="11"/>
      <c r="B47" s="11"/>
      <c r="C47" s="11"/>
      <c r="D47" s="11"/>
      <c r="E47" s="11"/>
      <c r="F47" s="12"/>
      <c r="G47" s="11"/>
    </row>
    <row r="48" spans="1:7" ht="15" customHeight="1">
      <c r="A48" s="44" t="s">
        <v>39</v>
      </c>
      <c r="B48" s="44"/>
      <c r="C48" s="50"/>
      <c r="D48" s="50"/>
      <c r="E48" s="50"/>
      <c r="F48" s="51"/>
      <c r="G48" s="50"/>
    </row>
    <row r="49" spans="1:7" ht="15" customHeight="1">
      <c r="A49" s="20">
        <v>1</v>
      </c>
      <c r="B49" s="23" t="s">
        <v>75</v>
      </c>
      <c r="C49" s="20" t="s">
        <v>40</v>
      </c>
      <c r="D49" s="20">
        <f>D9*3</f>
        <v>72</v>
      </c>
      <c r="E49" s="20">
        <f>D49*150</f>
        <v>10800</v>
      </c>
      <c r="F49" s="21">
        <f t="shared" si="0"/>
        <v>0.496031746031746</v>
      </c>
      <c r="G49" s="22" t="s">
        <v>41</v>
      </c>
    </row>
    <row r="50" spans="1:7" ht="15" customHeight="1">
      <c r="A50" s="20"/>
      <c r="B50" s="23"/>
      <c r="C50" s="20"/>
      <c r="D50" s="20"/>
      <c r="E50" s="20"/>
      <c r="F50" s="21"/>
      <c r="G50" s="22"/>
    </row>
    <row r="51" spans="1:7" ht="15" customHeight="1">
      <c r="A51" s="52" t="s">
        <v>42</v>
      </c>
      <c r="B51" s="52"/>
      <c r="C51" s="20"/>
      <c r="D51" s="20"/>
      <c r="E51" s="20"/>
      <c r="F51" s="21"/>
      <c r="G51" s="20"/>
    </row>
    <row r="52" spans="1:7" ht="15" customHeight="1">
      <c r="A52" s="20">
        <v>1</v>
      </c>
      <c r="B52" s="23" t="s">
        <v>43</v>
      </c>
      <c r="C52" s="20" t="s">
        <v>44</v>
      </c>
      <c r="D52" s="20">
        <v>23</v>
      </c>
      <c r="E52" s="20"/>
      <c r="F52" s="21">
        <f t="shared" si="0"/>
        <v>0</v>
      </c>
      <c r="G52" s="20" t="s">
        <v>45</v>
      </c>
    </row>
    <row r="53" spans="1:7" ht="15" customHeight="1">
      <c r="A53" s="20"/>
      <c r="B53" s="23"/>
      <c r="C53" s="20"/>
      <c r="D53" s="20"/>
      <c r="E53" s="20"/>
      <c r="F53" s="21">
        <f t="shared" si="0"/>
        <v>0</v>
      </c>
      <c r="G53" s="20"/>
    </row>
    <row r="54" spans="1:7" ht="15" customHeight="1">
      <c r="A54" s="52" t="s">
        <v>46</v>
      </c>
      <c r="B54" s="52"/>
      <c r="C54" s="20"/>
      <c r="D54" s="20"/>
      <c r="E54" s="20"/>
      <c r="F54" s="21">
        <f t="shared" si="0"/>
        <v>0</v>
      </c>
      <c r="G54" s="20"/>
    </row>
    <row r="55" spans="1:7" s="6" customFormat="1" ht="15" customHeight="1">
      <c r="A55" s="20">
        <v>1</v>
      </c>
      <c r="B55" s="23" t="s">
        <v>47</v>
      </c>
      <c r="C55" s="20" t="s">
        <v>44</v>
      </c>
      <c r="D55" s="20">
        <v>35</v>
      </c>
      <c r="E55" s="20">
        <f>D55*1500</f>
        <v>52500</v>
      </c>
      <c r="F55" s="21">
        <f t="shared" si="0"/>
        <v>2.411265432098765</v>
      </c>
      <c r="G55" s="20" t="s">
        <v>48</v>
      </c>
    </row>
    <row r="56" spans="1:7" ht="15" customHeight="1">
      <c r="A56" s="20"/>
      <c r="B56" s="23"/>
      <c r="C56" s="20"/>
      <c r="D56" s="20"/>
      <c r="E56" s="20"/>
      <c r="F56" s="21">
        <f t="shared" si="0"/>
        <v>0</v>
      </c>
      <c r="G56" s="20"/>
    </row>
    <row r="57" spans="1:7" ht="15" customHeight="1">
      <c r="A57" s="52" t="s">
        <v>49</v>
      </c>
      <c r="B57" s="52"/>
      <c r="C57" s="20"/>
      <c r="D57" s="20"/>
      <c r="E57" s="20"/>
      <c r="F57" s="21">
        <f t="shared" si="0"/>
        <v>0</v>
      </c>
      <c r="G57" s="20"/>
    </row>
    <row r="58" spans="1:7" ht="15" customHeight="1">
      <c r="A58" s="24"/>
      <c r="B58" s="24"/>
      <c r="C58" s="24"/>
      <c r="D58" s="24"/>
      <c r="E58" s="24"/>
      <c r="F58" s="21">
        <f t="shared" si="0"/>
        <v>0</v>
      </c>
      <c r="G58" s="24"/>
    </row>
    <row r="59" spans="1:7" ht="15" customHeight="1">
      <c r="A59" s="53" t="s">
        <v>50</v>
      </c>
      <c r="B59" s="53"/>
      <c r="C59" s="24"/>
      <c r="D59" s="24"/>
      <c r="E59" s="24"/>
      <c r="F59" s="21"/>
      <c r="G59" s="54"/>
    </row>
    <row r="60" spans="1:7" ht="15" customHeight="1">
      <c r="A60" s="24">
        <v>1</v>
      </c>
      <c r="B60" s="55" t="s">
        <v>51</v>
      </c>
      <c r="C60" s="24" t="s">
        <v>37</v>
      </c>
      <c r="D60" s="24">
        <v>1</v>
      </c>
      <c r="E60" s="24">
        <f>D60*5000</f>
        <v>5000</v>
      </c>
      <c r="F60" s="21">
        <f t="shared" si="0"/>
        <v>0.22964432686654906</v>
      </c>
      <c r="G60" s="24" t="s">
        <v>26</v>
      </c>
    </row>
    <row r="61" spans="1:7" ht="15" customHeight="1">
      <c r="A61" s="24">
        <v>2</v>
      </c>
      <c r="B61" s="55" t="s">
        <v>52</v>
      </c>
      <c r="C61" s="24" t="s">
        <v>37</v>
      </c>
      <c r="D61" s="24">
        <v>1</v>
      </c>
      <c r="E61" s="24">
        <f>D61*3000</f>
        <v>3000</v>
      </c>
      <c r="F61" s="21">
        <f t="shared" si="0"/>
        <v>0.13778659611992944</v>
      </c>
      <c r="G61" s="24" t="s">
        <v>26</v>
      </c>
    </row>
    <row r="62" spans="1:7" ht="15" customHeight="1">
      <c r="A62" s="20"/>
      <c r="B62" s="20"/>
      <c r="C62" s="20"/>
      <c r="D62" s="20"/>
      <c r="E62" s="20"/>
      <c r="F62" s="21">
        <f t="shared" si="0"/>
        <v>0</v>
      </c>
      <c r="G62" s="20"/>
    </row>
    <row r="63" spans="1:7" ht="15" customHeight="1">
      <c r="A63" s="52" t="s">
        <v>53</v>
      </c>
      <c r="B63" s="52"/>
      <c r="C63" s="20"/>
      <c r="D63" s="20"/>
      <c r="E63" s="20"/>
      <c r="F63" s="21"/>
      <c r="G63" s="20"/>
    </row>
    <row r="64" spans="1:7" ht="15" customHeight="1">
      <c r="A64" s="20"/>
      <c r="B64" s="20"/>
      <c r="C64" s="20"/>
      <c r="D64" s="20"/>
      <c r="E64" s="20"/>
      <c r="F64" s="21">
        <f t="shared" si="0"/>
        <v>0</v>
      </c>
      <c r="G64" s="20"/>
    </row>
    <row r="65" spans="1:7" ht="15" customHeight="1">
      <c r="A65" s="56" t="s">
        <v>54</v>
      </c>
      <c r="B65" s="56"/>
      <c r="C65" s="16"/>
      <c r="D65" s="16"/>
      <c r="E65" s="16"/>
      <c r="F65" s="57"/>
      <c r="G65" s="58"/>
    </row>
    <row r="66" spans="1:7" ht="15" customHeight="1">
      <c r="A66" s="59" t="s">
        <v>55</v>
      </c>
      <c r="B66" s="59"/>
      <c r="C66" s="25"/>
      <c r="D66" s="25"/>
      <c r="E66" s="25"/>
      <c r="F66" s="21"/>
      <c r="G66" s="20"/>
    </row>
    <row r="67" spans="1:7" ht="15" customHeight="1">
      <c r="A67" s="26">
        <v>1</v>
      </c>
      <c r="B67" s="60" t="s">
        <v>69</v>
      </c>
      <c r="C67" s="27" t="s">
        <v>77</v>
      </c>
      <c r="D67" s="26">
        <v>0.8</v>
      </c>
      <c r="E67" s="26">
        <f>D67*2000</f>
        <v>1600</v>
      </c>
      <c r="F67" s="28">
        <f aca="true" t="shared" si="1" ref="F67:F72">E67/(12*$G$9)</f>
        <v>0.0734861845972957</v>
      </c>
      <c r="G67" s="29" t="s">
        <v>60</v>
      </c>
    </row>
    <row r="68" spans="1:7" ht="15" customHeight="1">
      <c r="A68" s="29">
        <v>2</v>
      </c>
      <c r="B68" s="61" t="s">
        <v>76</v>
      </c>
      <c r="C68" s="16" t="s">
        <v>30</v>
      </c>
      <c r="D68" s="29">
        <v>126</v>
      </c>
      <c r="E68" s="29">
        <f>D68*1200</f>
        <v>151200</v>
      </c>
      <c r="F68" s="28">
        <f t="shared" si="1"/>
        <v>6.944444444444444</v>
      </c>
      <c r="G68" s="29" t="s">
        <v>60</v>
      </c>
    </row>
    <row r="69" spans="1:7" ht="15" customHeight="1">
      <c r="A69" s="16" t="s">
        <v>67</v>
      </c>
      <c r="B69" s="15" t="s">
        <v>61</v>
      </c>
      <c r="C69" s="16" t="s">
        <v>30</v>
      </c>
      <c r="D69" s="16">
        <v>6.7</v>
      </c>
      <c r="E69" s="16">
        <f>D69*1300</f>
        <v>8710</v>
      </c>
      <c r="F69" s="30">
        <f t="shared" si="1"/>
        <v>0.40004041740152846</v>
      </c>
      <c r="G69" s="16" t="s">
        <v>60</v>
      </c>
    </row>
    <row r="70" spans="1:7" ht="15" customHeight="1">
      <c r="A70" s="16" t="s">
        <v>68</v>
      </c>
      <c r="B70" s="15" t="s">
        <v>62</v>
      </c>
      <c r="C70" s="16" t="s">
        <v>30</v>
      </c>
      <c r="D70" s="16">
        <v>137.5</v>
      </c>
      <c r="E70" s="16">
        <f>D70*1200</f>
        <v>165000</v>
      </c>
      <c r="F70" s="30">
        <f t="shared" si="1"/>
        <v>7.5782627865961185</v>
      </c>
      <c r="G70" s="16" t="s">
        <v>60</v>
      </c>
    </row>
    <row r="71" spans="1:7" ht="15" customHeight="1">
      <c r="A71" s="31">
        <v>4</v>
      </c>
      <c r="B71" s="62" t="s">
        <v>66</v>
      </c>
      <c r="C71" s="31" t="s">
        <v>37</v>
      </c>
      <c r="D71" s="31">
        <v>8</v>
      </c>
      <c r="E71" s="31">
        <f>D71*350</f>
        <v>2800</v>
      </c>
      <c r="F71" s="32">
        <f t="shared" si="1"/>
        <v>0.12860082304526746</v>
      </c>
      <c r="G71" s="63" t="s">
        <v>26</v>
      </c>
    </row>
    <row r="72" spans="1:7" ht="15" customHeight="1">
      <c r="A72" s="16">
        <v>5</v>
      </c>
      <c r="B72" s="15" t="s">
        <v>70</v>
      </c>
      <c r="C72" s="16" t="s">
        <v>64</v>
      </c>
      <c r="D72" s="16">
        <v>44</v>
      </c>
      <c r="E72" s="16">
        <f>D72*80</f>
        <v>3520</v>
      </c>
      <c r="F72" s="30">
        <f t="shared" si="1"/>
        <v>0.16166960611405054</v>
      </c>
      <c r="G72" s="64" t="s">
        <v>26</v>
      </c>
    </row>
    <row r="73" spans="1:7" ht="15" customHeight="1">
      <c r="A73" s="65"/>
      <c r="B73" s="66" t="s">
        <v>56</v>
      </c>
      <c r="C73" s="67"/>
      <c r="D73" s="65"/>
      <c r="E73" s="68">
        <f>SUM(E12:E72)</f>
        <v>804120</v>
      </c>
      <c r="F73" s="69">
        <f>SUM(F11:F72)</f>
        <v>36.932319223985886</v>
      </c>
      <c r="G73" s="65"/>
    </row>
    <row r="74" spans="1:7" ht="15.75">
      <c r="A74" s="33"/>
      <c r="B74" s="33"/>
      <c r="C74" s="33"/>
      <c r="D74" s="33"/>
      <c r="E74" s="33"/>
      <c r="F74" s="33"/>
      <c r="G74" s="33"/>
    </row>
    <row r="75" ht="38.25" customHeight="1"/>
  </sheetData>
  <sheetProtection selectLockedCells="1" selectUnlockedCells="1"/>
  <mergeCells count="32">
    <mergeCell ref="A1:G1"/>
    <mergeCell ref="A3:G3"/>
    <mergeCell ref="A4:G4"/>
    <mergeCell ref="A5:G5"/>
    <mergeCell ref="A6:G6"/>
    <mergeCell ref="A7:G7"/>
    <mergeCell ref="A8:G8"/>
    <mergeCell ref="A9:C9"/>
    <mergeCell ref="E9:F9"/>
    <mergeCell ref="A11:B11"/>
    <mergeCell ref="A13:B13"/>
    <mergeCell ref="A16:B16"/>
    <mergeCell ref="A18:B18"/>
    <mergeCell ref="A20:B20"/>
    <mergeCell ref="A23:B23"/>
    <mergeCell ref="A26:B26"/>
    <mergeCell ref="A29:B29"/>
    <mergeCell ref="A31:B31"/>
    <mergeCell ref="A36:B36"/>
    <mergeCell ref="A38:B38"/>
    <mergeCell ref="A42:B42"/>
    <mergeCell ref="A45:B45"/>
    <mergeCell ref="A46:B46"/>
    <mergeCell ref="A48:B48"/>
    <mergeCell ref="A66:B66"/>
    <mergeCell ref="B73:C73"/>
    <mergeCell ref="A51:B51"/>
    <mergeCell ref="A54:B54"/>
    <mergeCell ref="A57:B57"/>
    <mergeCell ref="A59:B59"/>
    <mergeCell ref="A63:B63"/>
    <mergeCell ref="A65:B65"/>
  </mergeCells>
  <printOptions/>
  <pageMargins left="0.1968503937007874" right="0.1968503937007874" top="0.1968503937007874" bottom="0.1968503937007874" header="0" footer="0"/>
  <pageSetup fitToHeight="7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</cp:lastModifiedBy>
  <cp:lastPrinted>2016-07-12T11:07:36Z</cp:lastPrinted>
  <dcterms:modified xsi:type="dcterms:W3CDTF">2016-07-12T11:07:37Z</dcterms:modified>
  <cp:category/>
  <cp:version/>
  <cp:contentType/>
  <cp:contentStatus/>
</cp:coreProperties>
</file>