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4" authorId="0">
      <text>
        <r>
          <rPr>
            <b/>
            <sz val="9"/>
            <color indexed="8"/>
            <rFont val="Tahoma"/>
            <family val="2"/>
          </rPr>
          <t xml:space="preserve">Виктор 
</t>
        </r>
        <r>
          <rPr>
            <sz val="9"/>
            <color indexed="8"/>
            <rFont val="Tahoma"/>
            <family val="2"/>
          </rPr>
          <t xml:space="preserve">Установленный насос отопления издает повышенный шум </t>
        </r>
      </text>
    </comment>
    <comment ref="B45" authorId="0">
      <text>
        <r>
          <rPr>
            <b/>
            <sz val="9"/>
            <color indexed="8"/>
            <rFont val="Tahoma"/>
            <family val="2"/>
          </rPr>
          <t xml:space="preserve">Виктор:
</t>
        </r>
        <r>
          <rPr>
            <sz val="9"/>
            <color indexed="8"/>
            <rFont val="Tahoma"/>
            <family val="2"/>
          </rPr>
          <t>Для  исключения передачи образующихся шумов (гидравлических, механических) на систему отопления дома</t>
        </r>
      </text>
    </comment>
  </commentList>
</comments>
</file>

<file path=xl/sharedStrings.xml><?xml version="1.0" encoding="utf-8"?>
<sst xmlns="http://schemas.openxmlformats.org/spreadsheetml/2006/main" count="120" uniqueCount="79">
  <si>
    <t>ООО "Образцовое содержание жилья"</t>
  </si>
  <si>
    <t>Утверждаю:</t>
  </si>
  <si>
    <t>Директор ООО "ОСЖ"</t>
  </si>
  <si>
    <t>_________________ Бобровская Ю.А.</t>
  </si>
  <si>
    <t xml:space="preserve">План  </t>
  </si>
  <si>
    <t>Текущего и капитального ремонта   на 2017 год</t>
  </si>
  <si>
    <t>Объект: Жилой многоквартирный дом: Ново - Садовая, 15</t>
  </si>
  <si>
    <t>Кол-во квартир, шт.</t>
  </si>
  <si>
    <t>Общая площадь: 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</si>
  <si>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</si>
  <si>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</si>
  <si>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</si>
  <si>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</si>
  <si>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</si>
  <si>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</si>
  <si>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</si>
  <si>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</si>
  <si>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</si>
  <si>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Ремонт спусков в подвал:ремонт кирпичной кладки, штукатурка, шпатлевание, покраска парапетов. Ремонт ступеней.</t>
  </si>
  <si>
    <t>шт</t>
  </si>
  <si>
    <t>2-3 кв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</si>
  <si>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</si>
  <si>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</si>
  <si>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</si>
  <si>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</si>
  <si>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</si>
  <si>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</si>
  <si>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</si>
  <si>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>Ремонт козырьков над подъездами 1,2,3.: покрытие на битумной основе.</t>
  </si>
  <si>
    <t>м²</t>
  </si>
  <si>
    <t xml:space="preserve">10. ПЕРЕГОРОДКИ </t>
  </si>
  <si>
    <t>11. ВНУТРЕННЯЯ  ОТДЕЛКА</t>
  </si>
  <si>
    <t>Стены, потолки 1,2,3 подъездов: очистка от побелки, потрескавшейся краски. Шпатлевание, грунтовка, покраска вод.эм.краской. Покраска перил, торцов лестничных маршей.</t>
  </si>
  <si>
    <t>1-4 кв</t>
  </si>
  <si>
    <t xml:space="preserve">12. ПОЛЫ </t>
  </si>
  <si>
    <t xml:space="preserve">Облицовка полов керамической плиткой в подъездах </t>
  </si>
  <si>
    <t>м2</t>
  </si>
  <si>
    <t>1-4кв</t>
  </si>
  <si>
    <t>13. ОКНА   и    ДВЕРИ</t>
  </si>
  <si>
    <t>Установка противопожарных дверей при входе в подвал</t>
  </si>
  <si>
    <t xml:space="preserve">Замена окон в подъездах на пластиковые </t>
  </si>
  <si>
    <t xml:space="preserve">14.МУСОРОПРОВОД </t>
  </si>
  <si>
    <t xml:space="preserve">ВЕНТИЛЯЦИЯ и ДЫМОУДАЛЕНИЕ 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</si>
  <si>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</si>
  <si>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</si>
  <si>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</si>
  <si>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</si>
  <si>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</si>
  <si>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</si>
  <si>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</si>
  <si>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>18. ВОДОСНАБЖЕНИЕ, ОТОПЛЕНИЕ , ВОДООТВЕДЕНИЕ</t>
  </si>
  <si>
    <t xml:space="preserve">Замена  стояков  ХВС   Ду 20 - 25 </t>
  </si>
  <si>
    <t>ФКР</t>
  </si>
  <si>
    <t>Замена запорной  арматуры на стояках ХВС Ду 25 с установкой сбросников Ду 15</t>
  </si>
  <si>
    <t>Замена циркуляционного насоса отопления GRUNDFOS UPS 50-180 F 3х400 PN06/10</t>
  </si>
  <si>
    <t xml:space="preserve">Установка амортизационных вставок Ду 50  на  домовом контуре отопления </t>
  </si>
  <si>
    <t>Замена  лежака  обратки отопления (нижний розлив) Ду 57</t>
  </si>
  <si>
    <t>2-3кв</t>
  </si>
  <si>
    <t>Замена  лежака  отопления  (прямая )  Ду 76</t>
  </si>
  <si>
    <t xml:space="preserve">Замена стояков отопления  Ду 25 </t>
  </si>
  <si>
    <t>Замена запорной арматуры  на лежаках  отопления  Ду 50 (крыльевые)</t>
  </si>
  <si>
    <t>Замена запорной  арматуры на стояках отопления Ду 20-25 с установкой сбросников Ду15</t>
  </si>
  <si>
    <t xml:space="preserve">Установка балансировочных кранов Ду 20 на стояки отопления </t>
  </si>
  <si>
    <t xml:space="preserve">Замена лежака канализации Ду 110 </t>
  </si>
  <si>
    <t>Замена ливневой канализации</t>
  </si>
  <si>
    <t xml:space="preserve">19. ТЕПЛОСНАБЖЕНИЕ   и  ГОРЯЧЕЕ ВОДОСНАБЖЕНИЕ </t>
  </si>
  <si>
    <t>Замена  стояков  ГВС                 Ду  15 - 25</t>
  </si>
  <si>
    <t xml:space="preserve">Замена запорной  арматуры на стояках ГВС Ду 15-25 </t>
  </si>
  <si>
    <t xml:space="preserve">Замена  лежаков ГВС  в  подвале Ду 57- 76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</si>
  <si>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</si>
  <si>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</si>
  <si>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</si>
  <si>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 xml:space="preserve">      Капитальный ремонт   системы электроснабжения  с заменой  ВРУ, ПР, кабельных линий   от ПР до этажных распределителей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</si>
  <si>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</si>
  <si>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</si>
  <si>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</si>
  <si>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</si>
  <si>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</t>
  </si>
  <si>
    <t>Составил: Главный инженер                                 Анашкин В.И.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</si>
</sst>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7" fillId="0" borderId="1" xfId="20" applyFont="1" applyBorder="1" applyAlignment="1">
      <alignment horizontal="center" wrapText="1"/>
      <protection/>
    </xf>
    <xf numFmtId="164" fontId="7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wrapText="1"/>
      <protection/>
    </xf>
    <xf numFmtId="164" fontId="1" fillId="0" borderId="0" xfId="20" applyAlignment="1">
      <alignment/>
      <protection/>
    </xf>
    <xf numFmtId="164" fontId="1" fillId="0" borderId="1" xfId="20" applyFont="1" applyBorder="1" applyAlignment="1">
      <alignment horizontal="left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top" wrapText="1"/>
      <protection/>
    </xf>
    <xf numFmtId="164" fontId="9" fillId="0" borderId="1" xfId="0" applyFont="1" applyBorder="1" applyAlignment="1">
      <alignment horizontal="left" vertical="center" wrapText="1"/>
    </xf>
    <xf numFmtId="164" fontId="1" fillId="0" borderId="1" xfId="20" applyFont="1" applyBorder="1" applyAlignment="1">
      <alignment horizontal="left" vertical="center" wrapText="1"/>
      <protection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 wrapText="1"/>
    </xf>
    <xf numFmtId="164" fontId="10" fillId="0" borderId="1" xfId="20" applyFont="1" applyBorder="1" applyAlignment="1">
      <alignment horizontal="center" vertical="center" textRotation="90"/>
      <protection/>
    </xf>
    <xf numFmtId="164" fontId="0" fillId="0" borderId="1" xfId="0" applyFont="1" applyBorder="1" applyAlignment="1">
      <alignment wrapText="1"/>
    </xf>
    <xf numFmtId="164" fontId="13" fillId="0" borderId="1" xfId="20" applyFont="1" applyBorder="1" applyAlignment="1">
      <alignment horizontal="right"/>
      <protection/>
    </xf>
    <xf numFmtId="164" fontId="13" fillId="0" borderId="1" xfId="20" applyFont="1" applyBorder="1">
      <alignment/>
      <protection/>
    </xf>
    <xf numFmtId="166" fontId="13" fillId="0" borderId="1" xfId="20" applyNumberFormat="1" applyFont="1" applyBorder="1">
      <alignment/>
      <protection/>
    </xf>
    <xf numFmtId="164" fontId="13" fillId="0" borderId="0" xfId="20" applyFont="1">
      <alignment/>
      <protection/>
    </xf>
    <xf numFmtId="164" fontId="1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48">
      <selection activeCell="N52" sqref="N52"/>
    </sheetView>
  </sheetViews>
  <sheetFormatPr defaultColWidth="9.140625" defaultRowHeight="12.75"/>
  <cols>
    <col min="1" max="1" width="6.28125" style="1" customWidth="1"/>
    <col min="2" max="2" width="28.7109375" style="1" customWidth="1"/>
    <col min="3" max="3" width="6.7109375" style="1" customWidth="1"/>
    <col min="4" max="4" width="8.7109375" style="1" customWidth="1"/>
    <col min="5" max="6" width="12.7109375" style="1" customWidth="1"/>
    <col min="7" max="7" width="9.57421875" style="1" customWidth="1"/>
    <col min="8" max="8" width="5.28125" style="1" customWidth="1"/>
    <col min="9" max="16384" width="8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12.75">
      <c r="A2" s="2"/>
      <c r="B2" s="2"/>
      <c r="C2" s="2"/>
      <c r="D2" s="2"/>
      <c r="E2" s="2"/>
      <c r="F2" s="2"/>
      <c r="G2" s="2"/>
      <c r="H2" s="3"/>
      <c r="I2" s="3"/>
    </row>
    <row r="3" spans="1:9" ht="12.75">
      <c r="A3" s="4" t="s">
        <v>1</v>
      </c>
      <c r="B3" s="4"/>
      <c r="C3" s="4"/>
      <c r="D3" s="4"/>
      <c r="E3" s="4"/>
      <c r="F3" s="4"/>
      <c r="G3" s="4"/>
      <c r="H3" s="3"/>
      <c r="I3" s="3"/>
    </row>
    <row r="4" spans="1:9" ht="12.75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ht="12.75">
      <c r="A5" s="4" t="s">
        <v>3</v>
      </c>
      <c r="B5" s="4"/>
      <c r="C5" s="4"/>
      <c r="D5" s="4"/>
      <c r="E5" s="4"/>
      <c r="F5" s="4"/>
      <c r="G5" s="4"/>
      <c r="H5" s="5"/>
      <c r="I5" s="5"/>
    </row>
    <row r="6" spans="1:9" ht="12.75">
      <c r="A6" s="6" t="s">
        <v>4</v>
      </c>
      <c r="B6" s="6"/>
      <c r="C6" s="6"/>
      <c r="D6" s="6"/>
      <c r="E6" s="6"/>
      <c r="F6" s="6"/>
      <c r="G6" s="6"/>
      <c r="H6" s="5"/>
      <c r="I6" s="5"/>
    </row>
    <row r="7" spans="1:7" ht="24" customHeight="1">
      <c r="A7" s="7" t="s">
        <v>5</v>
      </c>
      <c r="B7" s="7"/>
      <c r="C7" s="7"/>
      <c r="D7" s="7"/>
      <c r="E7" s="7"/>
      <c r="F7" s="7"/>
      <c r="G7" s="7"/>
    </row>
    <row r="8" spans="1:7" ht="18.75" customHeight="1">
      <c r="A8" s="7" t="s">
        <v>6</v>
      </c>
      <c r="B8" s="7"/>
      <c r="C8" s="7"/>
      <c r="D8" s="7"/>
      <c r="E8" s="7"/>
      <c r="F8" s="7"/>
      <c r="G8" s="7"/>
    </row>
    <row r="9" spans="1:7" ht="21.75" customHeight="1">
      <c r="A9" s="8" t="s">
        <v>7</v>
      </c>
      <c r="B9" s="8"/>
      <c r="C9" s="8"/>
      <c r="D9" s="9">
        <v>108</v>
      </c>
      <c r="E9" s="8" t="s">
        <v>8</v>
      </c>
      <c r="F9" s="8"/>
      <c r="G9" s="8">
        <v>4490</v>
      </c>
    </row>
    <row r="10" spans="1:8" ht="29.25" customHeight="1">
      <c r="A10" s="10" t="s">
        <v>9</v>
      </c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1"/>
    </row>
    <row r="11" spans="1:8" ht="15.75" customHeight="1">
      <c r="A11" s="12" t="s">
        <v>16</v>
      </c>
      <c r="B11" s="12"/>
      <c r="C11" s="13"/>
      <c r="D11" s="13"/>
      <c r="E11" s="13"/>
      <c r="F11" s="13"/>
      <c r="G11" s="13"/>
      <c r="H11" s="11"/>
    </row>
    <row r="12" spans="1:8" ht="15.75" customHeight="1">
      <c r="A12" s="14"/>
      <c r="B12" s="14"/>
      <c r="C12" s="13"/>
      <c r="D12" s="13"/>
      <c r="E12" s="13"/>
      <c r="F12" s="15">
        <f>E12/(12*$G$9)</f>
        <v>0</v>
      </c>
      <c r="G12" s="13"/>
      <c r="H12" s="11"/>
    </row>
    <row r="13" spans="1:7" ht="15" customHeight="1">
      <c r="A13" s="12" t="s">
        <v>17</v>
      </c>
      <c r="B13" s="12"/>
      <c r="C13" s="13"/>
      <c r="D13" s="13"/>
      <c r="E13" s="13"/>
      <c r="F13" s="15">
        <f>E13/(12*$G$9)</f>
        <v>0</v>
      </c>
      <c r="G13" s="13"/>
    </row>
    <row r="14" spans="1:7" ht="12.75">
      <c r="A14" s="14"/>
      <c r="B14" s="12" t="s">
        <v>18</v>
      </c>
      <c r="C14" s="13" t="s">
        <v>19</v>
      </c>
      <c r="D14" s="13">
        <v>2</v>
      </c>
      <c r="E14" s="13">
        <f>D14*16000</f>
        <v>32000</v>
      </c>
      <c r="F14" s="15">
        <f>E14/(12*$G$9)</f>
        <v>0.5939123979213066</v>
      </c>
      <c r="G14" s="13" t="s">
        <v>20</v>
      </c>
    </row>
    <row r="15" spans="1:7" ht="14.25" customHeight="1">
      <c r="A15" s="12" t="s">
        <v>21</v>
      </c>
      <c r="B15" s="12"/>
      <c r="C15" s="13"/>
      <c r="D15" s="13"/>
      <c r="E15" s="13"/>
      <c r="F15" s="15">
        <f>E15/(12*$G$9)</f>
        <v>0</v>
      </c>
      <c r="G15" s="13"/>
    </row>
    <row r="16" spans="1:7" ht="15.75" customHeight="1">
      <c r="A16" s="14"/>
      <c r="B16" s="12"/>
      <c r="C16" s="13"/>
      <c r="D16" s="13"/>
      <c r="E16" s="13"/>
      <c r="F16" s="15">
        <f>E16/(12*$G$9)</f>
        <v>0</v>
      </c>
      <c r="G16" s="13"/>
    </row>
    <row r="17" spans="1:7" ht="14.25" customHeight="1">
      <c r="A17" s="12" t="s">
        <v>22</v>
      </c>
      <c r="B17" s="12"/>
      <c r="C17" s="13"/>
      <c r="D17" s="13"/>
      <c r="E17" s="13"/>
      <c r="F17" s="15"/>
      <c r="G17" s="13"/>
    </row>
    <row r="18" spans="1:7" ht="12.75">
      <c r="A18" s="14"/>
      <c r="B18" s="14"/>
      <c r="C18" s="13"/>
      <c r="D18" s="13"/>
      <c r="E18" s="13"/>
      <c r="F18" s="15">
        <f>E18/(12*$G$9)</f>
        <v>0</v>
      </c>
      <c r="G18" s="13"/>
    </row>
    <row r="19" spans="1:7" ht="14.25" customHeight="1">
      <c r="A19" s="12" t="s">
        <v>23</v>
      </c>
      <c r="B19" s="12"/>
      <c r="C19" s="13"/>
      <c r="D19" s="13"/>
      <c r="E19" s="13"/>
      <c r="F19" s="15"/>
      <c r="G19" s="13"/>
    </row>
    <row r="20" spans="1:7" ht="14.25" customHeight="1">
      <c r="A20" s="12" t="s">
        <v>24</v>
      </c>
      <c r="B20" s="12"/>
      <c r="C20" s="13"/>
      <c r="D20" s="13"/>
      <c r="E20" s="13"/>
      <c r="F20" s="15"/>
      <c r="G20" s="13"/>
    </row>
    <row r="21" spans="1:7" ht="14.25" customHeight="1">
      <c r="A21" s="12" t="s">
        <v>25</v>
      </c>
      <c r="B21" s="12"/>
      <c r="C21" s="13"/>
      <c r="D21" s="13"/>
      <c r="E21" s="13"/>
      <c r="F21" s="15">
        <f>E21/(12*$G$9)</f>
        <v>0</v>
      </c>
      <c r="G21" s="13"/>
    </row>
    <row r="22" spans="1:7" ht="14.25" customHeight="1">
      <c r="A22" s="12" t="s">
        <v>26</v>
      </c>
      <c r="B22" s="12"/>
      <c r="C22" s="13"/>
      <c r="D22" s="13"/>
      <c r="E22" s="13"/>
      <c r="F22" s="15">
        <f>E22/(12*$G$9)</f>
        <v>0</v>
      </c>
      <c r="G22" s="13"/>
    </row>
    <row r="23" spans="1:7" ht="12.75">
      <c r="A23" s="14"/>
      <c r="B23" s="12"/>
      <c r="C23" s="13"/>
      <c r="D23" s="13"/>
      <c r="E23" s="13"/>
      <c r="F23" s="15">
        <f>E23/(12*$G$9)</f>
        <v>0</v>
      </c>
      <c r="G23" s="13"/>
    </row>
    <row r="24" spans="1:7" ht="14.25" customHeight="1">
      <c r="A24" s="16" t="s">
        <v>27</v>
      </c>
      <c r="B24" s="16"/>
      <c r="C24" s="13"/>
      <c r="D24" s="13"/>
      <c r="E24" s="13"/>
      <c r="F24" s="15">
        <f>E24/(12*$G$9)</f>
        <v>0</v>
      </c>
      <c r="G24" s="13"/>
    </row>
    <row r="25" spans="1:7" ht="12.75">
      <c r="A25" s="14">
        <v>1</v>
      </c>
      <c r="B25" s="17" t="s">
        <v>28</v>
      </c>
      <c r="C25" s="13" t="s">
        <v>29</v>
      </c>
      <c r="D25" s="13">
        <v>12</v>
      </c>
      <c r="E25" s="13">
        <f>D25*2200</f>
        <v>26400</v>
      </c>
      <c r="F25" s="15">
        <f>E25/(12*$G$9)</f>
        <v>0.48997772828507796</v>
      </c>
      <c r="G25" s="13" t="s">
        <v>20</v>
      </c>
    </row>
    <row r="26" spans="1:7" ht="14.25" customHeight="1">
      <c r="A26" s="12" t="s">
        <v>30</v>
      </c>
      <c r="B26" s="12"/>
      <c r="C26" s="13"/>
      <c r="D26" s="13"/>
      <c r="E26" s="13"/>
      <c r="F26" s="15"/>
      <c r="G26" s="13"/>
    </row>
    <row r="27" spans="1:7" ht="14.25" customHeight="1">
      <c r="A27" s="12" t="s">
        <v>31</v>
      </c>
      <c r="B27" s="12"/>
      <c r="C27" s="13"/>
      <c r="D27" s="13"/>
      <c r="E27" s="13"/>
      <c r="F27" s="15"/>
      <c r="G27" s="13"/>
    </row>
    <row r="28" spans="1:7" ht="12.75">
      <c r="A28" s="13">
        <v>1</v>
      </c>
      <c r="B28" s="17" t="s">
        <v>32</v>
      </c>
      <c r="C28" s="13" t="s">
        <v>29</v>
      </c>
      <c r="D28" s="13">
        <v>1600</v>
      </c>
      <c r="E28" s="13">
        <f>D28*600</f>
        <v>960000</v>
      </c>
      <c r="F28" s="15">
        <f>E28/(12*$G$9)</f>
        <v>17.817371937639198</v>
      </c>
      <c r="G28" s="13" t="s">
        <v>33</v>
      </c>
    </row>
    <row r="29" spans="1:7" ht="14.25" customHeight="1">
      <c r="A29" s="12" t="s">
        <v>34</v>
      </c>
      <c r="B29" s="12"/>
      <c r="C29" s="13"/>
      <c r="D29" s="13"/>
      <c r="E29" s="13"/>
      <c r="F29" s="15">
        <f>E29/(12*$G$9)</f>
        <v>0</v>
      </c>
      <c r="G29" s="13"/>
    </row>
    <row r="30" spans="1:7" ht="12.75">
      <c r="A30" s="14">
        <v>1</v>
      </c>
      <c r="B30" s="16" t="s">
        <v>35</v>
      </c>
      <c r="C30" s="13" t="s">
        <v>36</v>
      </c>
      <c r="D30" s="13">
        <v>180</v>
      </c>
      <c r="E30" s="13">
        <f>D30*900</f>
        <v>162000</v>
      </c>
      <c r="F30" s="15">
        <f>E30/(12*$G$9)</f>
        <v>3.0066815144766146</v>
      </c>
      <c r="G30" s="13" t="s">
        <v>37</v>
      </c>
    </row>
    <row r="31" spans="1:7" ht="14.25" customHeight="1">
      <c r="A31" s="12" t="s">
        <v>38</v>
      </c>
      <c r="B31" s="12"/>
      <c r="C31" s="13"/>
      <c r="D31" s="13"/>
      <c r="E31" s="13"/>
      <c r="F31" s="15"/>
      <c r="G31" s="13"/>
    </row>
    <row r="32" spans="1:7" ht="34.5" customHeight="1">
      <c r="A32" s="13">
        <v>1</v>
      </c>
      <c r="B32" s="18" t="s">
        <v>39</v>
      </c>
      <c r="C32" s="13" t="s">
        <v>19</v>
      </c>
      <c r="D32" s="13">
        <v>3</v>
      </c>
      <c r="E32" s="13">
        <f>D32*8000</f>
        <v>24000</v>
      </c>
      <c r="F32" s="15">
        <f>E32/(12*$G$9)</f>
        <v>0.44543429844098</v>
      </c>
      <c r="G32" s="13" t="s">
        <v>37</v>
      </c>
    </row>
    <row r="33" spans="1:7" ht="12.75">
      <c r="A33" s="14">
        <v>2</v>
      </c>
      <c r="B33" s="12" t="s">
        <v>40</v>
      </c>
      <c r="C33" s="13" t="s">
        <v>19</v>
      </c>
      <c r="D33" s="13">
        <v>20</v>
      </c>
      <c r="E33" s="13">
        <f>D33*7000</f>
        <v>140000</v>
      </c>
      <c r="F33" s="15">
        <f>E33/(12*$G$9)</f>
        <v>2.5983667409057163</v>
      </c>
      <c r="G33" s="13" t="s">
        <v>20</v>
      </c>
    </row>
    <row r="34" spans="1:7" ht="14.25" customHeight="1">
      <c r="A34" s="12" t="s">
        <v>41</v>
      </c>
      <c r="B34" s="12"/>
      <c r="C34" s="13"/>
      <c r="D34" s="13"/>
      <c r="E34" s="13"/>
      <c r="F34" s="15"/>
      <c r="G34" s="13"/>
    </row>
    <row r="35" spans="1:7" ht="14.25" customHeight="1">
      <c r="A35" s="12"/>
      <c r="B35" s="12"/>
      <c r="C35" s="13"/>
      <c r="D35" s="13"/>
      <c r="E35" s="13"/>
      <c r="F35" s="15"/>
      <c r="G35" s="13"/>
    </row>
    <row r="36" spans="1:7" ht="34.5" customHeight="1">
      <c r="A36" s="14">
        <v>15</v>
      </c>
      <c r="B36" s="12" t="s">
        <v>42</v>
      </c>
      <c r="C36" s="13"/>
      <c r="D36" s="13"/>
      <c r="E36" s="13"/>
      <c r="F36" s="15">
        <f>E36/(12*$G$9)</f>
        <v>0</v>
      </c>
      <c r="G36" s="13"/>
    </row>
    <row r="37" spans="1:7" ht="12.75">
      <c r="A37" s="19">
        <v>1</v>
      </c>
      <c r="B37" s="20" t="s">
        <v>43</v>
      </c>
      <c r="C37" s="19" t="s">
        <v>44</v>
      </c>
      <c r="D37" s="19">
        <f>D9*3</f>
        <v>324</v>
      </c>
      <c r="E37" s="19">
        <f>D37*150</f>
        <v>48600</v>
      </c>
      <c r="F37" s="21">
        <f>E37/(12*$G$9)</f>
        <v>0.9020044543429844</v>
      </c>
      <c r="G37" s="22" t="s">
        <v>45</v>
      </c>
    </row>
    <row r="38" spans="1:7" ht="12.75">
      <c r="A38" s="23"/>
      <c r="B38" s="23"/>
      <c r="C38" s="19"/>
      <c r="D38" s="19"/>
      <c r="E38" s="19"/>
      <c r="F38" s="21">
        <f>E38/(12*$G$9)</f>
        <v>0</v>
      </c>
      <c r="G38" s="19"/>
    </row>
    <row r="39" spans="1:7" ht="41.25" customHeight="1">
      <c r="A39" s="20" t="s">
        <v>46</v>
      </c>
      <c r="B39" s="20"/>
      <c r="C39" s="19"/>
      <c r="D39" s="19"/>
      <c r="E39" s="19"/>
      <c r="F39" s="21">
        <f>E39/(12*$G$9)</f>
        <v>0</v>
      </c>
      <c r="G39" s="19"/>
    </row>
    <row r="40" spans="1:7" ht="51">
      <c r="A40" s="19">
        <v>1</v>
      </c>
      <c r="B40" s="24" t="s">
        <v>47</v>
      </c>
      <c r="C40" s="19" t="s">
        <v>48</v>
      </c>
      <c r="D40" s="19">
        <v>35</v>
      </c>
      <c r="E40" s="19"/>
      <c r="F40" s="21">
        <f>E40/(12*$G$9)</f>
        <v>0</v>
      </c>
      <c r="G40" s="19" t="s">
        <v>49</v>
      </c>
    </row>
    <row r="41" spans="1:7" ht="33" customHeight="1">
      <c r="A41" s="20" t="s">
        <v>50</v>
      </c>
      <c r="B41" s="20"/>
      <c r="C41" s="19"/>
      <c r="D41" s="19"/>
      <c r="E41" s="19"/>
      <c r="F41" s="21"/>
      <c r="G41" s="19"/>
    </row>
    <row r="42" spans="1:8" ht="32.25" customHeight="1">
      <c r="A42" s="19">
        <v>1</v>
      </c>
      <c r="B42" s="20" t="s">
        <v>51</v>
      </c>
      <c r="C42" s="19" t="s">
        <v>48</v>
      </c>
      <c r="D42" s="19">
        <v>240</v>
      </c>
      <c r="E42" s="19">
        <f>D42*1500</f>
        <v>360000</v>
      </c>
      <c r="F42" s="21">
        <f aca="true" t="shared" si="0" ref="F42:F53">E42/(12*$G$9)</f>
        <v>6.6815144766147</v>
      </c>
      <c r="G42" s="19" t="s">
        <v>20</v>
      </c>
      <c r="H42" s="25" t="s">
        <v>52</v>
      </c>
    </row>
    <row r="43" spans="1:8" ht="42.75" customHeight="1">
      <c r="A43" s="19">
        <v>2</v>
      </c>
      <c r="B43" s="20" t="s">
        <v>53</v>
      </c>
      <c r="C43" s="19" t="s">
        <v>19</v>
      </c>
      <c r="D43" s="19">
        <v>12</v>
      </c>
      <c r="E43" s="19">
        <f>D43*620</f>
        <v>7440</v>
      </c>
      <c r="F43" s="21">
        <f t="shared" si="0"/>
        <v>0.13808463251670378</v>
      </c>
      <c r="G43" s="19" t="s">
        <v>20</v>
      </c>
      <c r="H43" s="25"/>
    </row>
    <row r="44" spans="1:8" ht="39.75" customHeight="1">
      <c r="A44" s="19">
        <v>3</v>
      </c>
      <c r="B44" s="20" t="s">
        <v>54</v>
      </c>
      <c r="C44" s="19" t="s">
        <v>19</v>
      </c>
      <c r="D44" s="19">
        <v>1</v>
      </c>
      <c r="E44" s="19">
        <f>D44*52000</f>
        <v>52000</v>
      </c>
      <c r="F44" s="21">
        <f t="shared" si="0"/>
        <v>0.9651076466221232</v>
      </c>
      <c r="G44" s="19" t="s">
        <v>20</v>
      </c>
      <c r="H44" s="25"/>
    </row>
    <row r="45" spans="1:8" ht="43.5" customHeight="1">
      <c r="A45" s="19">
        <v>4</v>
      </c>
      <c r="B45" s="20" t="s">
        <v>55</v>
      </c>
      <c r="C45" s="19" t="s">
        <v>19</v>
      </c>
      <c r="D45" s="19">
        <v>2</v>
      </c>
      <c r="E45" s="19">
        <f>D45*2500</f>
        <v>5000</v>
      </c>
      <c r="F45" s="21">
        <f t="shared" si="0"/>
        <v>0.09279881217520415</v>
      </c>
      <c r="G45" s="19" t="s">
        <v>20</v>
      </c>
      <c r="H45" s="25"/>
    </row>
    <row r="46" spans="1:8" ht="12.75">
      <c r="A46" s="19">
        <v>5</v>
      </c>
      <c r="B46" s="20" t="s">
        <v>56</v>
      </c>
      <c r="C46" s="19" t="s">
        <v>48</v>
      </c>
      <c r="D46" s="19">
        <v>105</v>
      </c>
      <c r="E46" s="19">
        <f>D46*2000</f>
        <v>210000</v>
      </c>
      <c r="F46" s="21">
        <f t="shared" si="0"/>
        <v>3.8975501113585747</v>
      </c>
      <c r="G46" s="19" t="s">
        <v>57</v>
      </c>
      <c r="H46" s="25"/>
    </row>
    <row r="47" spans="1:8" ht="31.5" customHeight="1">
      <c r="A47" s="19">
        <v>6</v>
      </c>
      <c r="B47" s="20" t="s">
        <v>58</v>
      </c>
      <c r="C47" s="19" t="s">
        <v>48</v>
      </c>
      <c r="D47" s="19">
        <v>105</v>
      </c>
      <c r="E47" s="19">
        <f>D47*2000</f>
        <v>210000</v>
      </c>
      <c r="F47" s="21">
        <f t="shared" si="0"/>
        <v>3.8975501113585747</v>
      </c>
      <c r="G47" s="19" t="s">
        <v>20</v>
      </c>
      <c r="H47" s="25"/>
    </row>
    <row r="48" spans="1:8" ht="33.75" customHeight="1">
      <c r="A48" s="19">
        <v>7</v>
      </c>
      <c r="B48" s="20" t="s">
        <v>59</v>
      </c>
      <c r="C48" s="19" t="s">
        <v>48</v>
      </c>
      <c r="D48" s="19">
        <v>750</v>
      </c>
      <c r="E48" s="19">
        <f>D48*2000</f>
        <v>1500000</v>
      </c>
      <c r="F48" s="21">
        <f t="shared" si="0"/>
        <v>27.839643652561247</v>
      </c>
      <c r="G48" s="19" t="s">
        <v>57</v>
      </c>
      <c r="H48" s="25"/>
    </row>
    <row r="49" spans="1:8" ht="39.75" customHeight="1">
      <c r="A49" s="19">
        <v>8</v>
      </c>
      <c r="B49" s="20" t="s">
        <v>60</v>
      </c>
      <c r="C49" s="19" t="s">
        <v>19</v>
      </c>
      <c r="D49" s="19">
        <v>8</v>
      </c>
      <c r="E49" s="19">
        <f>D49*2800</f>
        <v>22400</v>
      </c>
      <c r="F49" s="21">
        <f t="shared" si="0"/>
        <v>0.41573867854491464</v>
      </c>
      <c r="G49" s="19" t="s">
        <v>20</v>
      </c>
      <c r="H49" s="25"/>
    </row>
    <row r="50" spans="1:8" ht="45" customHeight="1">
      <c r="A50" s="19">
        <v>9</v>
      </c>
      <c r="B50" s="20" t="s">
        <v>61</v>
      </c>
      <c r="C50" s="19" t="s">
        <v>19</v>
      </c>
      <c r="D50" s="19">
        <v>110</v>
      </c>
      <c r="E50" s="19">
        <f>D50*360</f>
        <v>39600</v>
      </c>
      <c r="F50" s="21">
        <f t="shared" si="0"/>
        <v>0.734966592427617</v>
      </c>
      <c r="G50" s="19" t="s">
        <v>20</v>
      </c>
      <c r="H50" s="25"/>
    </row>
    <row r="51" spans="1:8" ht="45" customHeight="1">
      <c r="A51" s="19">
        <v>10</v>
      </c>
      <c r="B51" s="20" t="s">
        <v>62</v>
      </c>
      <c r="C51" s="19" t="s">
        <v>19</v>
      </c>
      <c r="D51" s="19">
        <v>20</v>
      </c>
      <c r="E51" s="19">
        <f>D51*4000</f>
        <v>80000</v>
      </c>
      <c r="F51" s="21">
        <f t="shared" si="0"/>
        <v>1.4847809948032664</v>
      </c>
      <c r="G51" s="19" t="s">
        <v>20</v>
      </c>
      <c r="H51" s="25"/>
    </row>
    <row r="52" spans="1:8" ht="34.5" customHeight="1">
      <c r="A52" s="19">
        <v>11</v>
      </c>
      <c r="B52" s="24" t="s">
        <v>63</v>
      </c>
      <c r="C52" s="24" t="s">
        <v>48</v>
      </c>
      <c r="D52" s="19">
        <v>120</v>
      </c>
      <c r="E52" s="19">
        <f>D52*1500</f>
        <v>180000</v>
      </c>
      <c r="F52" s="21">
        <f t="shared" si="0"/>
        <v>3.34075723830735</v>
      </c>
      <c r="G52" s="19" t="s">
        <v>20</v>
      </c>
      <c r="H52" s="25"/>
    </row>
    <row r="53" spans="1:7" ht="30" customHeight="1">
      <c r="A53" s="19">
        <v>12</v>
      </c>
      <c r="B53" s="20" t="s">
        <v>64</v>
      </c>
      <c r="C53" s="19" t="s">
        <v>48</v>
      </c>
      <c r="D53" s="19">
        <v>100</v>
      </c>
      <c r="E53" s="19">
        <f>D53*2000</f>
        <v>200000</v>
      </c>
      <c r="F53" s="21">
        <f t="shared" si="0"/>
        <v>3.7119524870081664</v>
      </c>
      <c r="G53" s="19" t="s">
        <v>20</v>
      </c>
    </row>
    <row r="54" spans="1:7" ht="35.25" customHeight="1">
      <c r="A54" s="20" t="s">
        <v>65</v>
      </c>
      <c r="B54" s="20"/>
      <c r="C54" s="19"/>
      <c r="D54" s="19"/>
      <c r="E54" s="19"/>
      <c r="F54" s="21"/>
      <c r="G54" s="19"/>
    </row>
    <row r="55" spans="1:7" ht="36.75" customHeight="1">
      <c r="A55" s="19">
        <v>1</v>
      </c>
      <c r="B55" s="24" t="s">
        <v>66</v>
      </c>
      <c r="C55" s="19" t="s">
        <v>48</v>
      </c>
      <c r="D55" s="19">
        <v>210</v>
      </c>
      <c r="E55" s="19">
        <f>D55*2000</f>
        <v>420000</v>
      </c>
      <c r="F55" s="21">
        <f>E55/(12*$G$9)</f>
        <v>7.795100222717149</v>
      </c>
      <c r="G55" s="19" t="s">
        <v>20</v>
      </c>
    </row>
    <row r="56" spans="1:7" ht="33" customHeight="1">
      <c r="A56" s="19">
        <v>2</v>
      </c>
      <c r="B56" s="20" t="s">
        <v>67</v>
      </c>
      <c r="C56" s="19" t="s">
        <v>19</v>
      </c>
      <c r="D56" s="19">
        <v>75</v>
      </c>
      <c r="E56" s="19">
        <f>D56*360</f>
        <v>27000</v>
      </c>
      <c r="F56" s="21">
        <f>E56/(12*$G$9)</f>
        <v>0.5011135857461024</v>
      </c>
      <c r="G56" s="19" t="s">
        <v>20</v>
      </c>
    </row>
    <row r="57" spans="1:7" ht="38.25" customHeight="1">
      <c r="A57" s="19">
        <v>3</v>
      </c>
      <c r="B57" s="20" t="s">
        <v>68</v>
      </c>
      <c r="C57" s="19" t="s">
        <v>48</v>
      </c>
      <c r="D57" s="19">
        <v>220</v>
      </c>
      <c r="E57" s="19">
        <f>D57*2000</f>
        <v>440000</v>
      </c>
      <c r="F57" s="21">
        <f>E57/(12*$G$9)</f>
        <v>8.166295471417966</v>
      </c>
      <c r="G57" s="19" t="s">
        <v>57</v>
      </c>
    </row>
    <row r="58" spans="1:7" ht="12.75">
      <c r="A58" s="23"/>
      <c r="B58" s="23"/>
      <c r="C58" s="19"/>
      <c r="D58" s="19"/>
      <c r="E58" s="19"/>
      <c r="F58" s="21">
        <f>E58/(12*$G$9)</f>
        <v>0</v>
      </c>
      <c r="G58" s="19"/>
    </row>
    <row r="59" spans="1:7" ht="61.5" customHeight="1">
      <c r="A59" s="20" t="s">
        <v>69</v>
      </c>
      <c r="B59" s="20"/>
      <c r="C59" s="26"/>
      <c r="D59" s="26"/>
      <c r="E59" s="26"/>
      <c r="F59" s="21"/>
      <c r="G59" s="26"/>
    </row>
    <row r="60" spans="1:7" ht="32.25" customHeight="1">
      <c r="A60" s="23">
        <v>1</v>
      </c>
      <c r="B60" s="24" t="s">
        <v>70</v>
      </c>
      <c r="C60" s="19" t="s">
        <v>19</v>
      </c>
      <c r="D60" s="19">
        <v>1</v>
      </c>
      <c r="E60" s="19">
        <f>D60*5000</f>
        <v>5000</v>
      </c>
      <c r="F60" s="21">
        <f>E60/(12*$G$9)</f>
        <v>0.09279881217520415</v>
      </c>
      <c r="G60" s="19" t="s">
        <v>33</v>
      </c>
    </row>
    <row r="61" spans="1:7" ht="48" customHeight="1">
      <c r="A61" s="23">
        <v>2</v>
      </c>
      <c r="B61" s="20" t="s">
        <v>71</v>
      </c>
      <c r="C61" s="19" t="s">
        <v>19</v>
      </c>
      <c r="D61" s="19">
        <v>1</v>
      </c>
      <c r="E61" s="19">
        <f>D61*3000</f>
        <v>3000</v>
      </c>
      <c r="F61" s="21">
        <f>E61/(12*$G$9)</f>
        <v>0.0556792873051225</v>
      </c>
      <c r="G61" s="19" t="s">
        <v>33</v>
      </c>
    </row>
    <row r="62" spans="1:7" ht="69" customHeight="1">
      <c r="A62" s="19">
        <v>3</v>
      </c>
      <c r="B62" s="20" t="s">
        <v>72</v>
      </c>
      <c r="C62" s="19" t="s">
        <v>19</v>
      </c>
      <c r="D62" s="19">
        <v>3</v>
      </c>
      <c r="E62" s="19">
        <f>D62*324000</f>
        <v>972000</v>
      </c>
      <c r="F62" s="21">
        <f>E62/(12*$G$9)</f>
        <v>18.040089086859687</v>
      </c>
      <c r="G62" s="19" t="s">
        <v>20</v>
      </c>
    </row>
    <row r="63" spans="1:7" ht="39.75" customHeight="1">
      <c r="A63" s="20" t="s">
        <v>73</v>
      </c>
      <c r="B63" s="20"/>
      <c r="C63" s="19"/>
      <c r="D63" s="19"/>
      <c r="E63" s="19"/>
      <c r="F63" s="21"/>
      <c r="G63" s="19"/>
    </row>
    <row r="64" spans="1:7" ht="12.75">
      <c r="A64" s="23"/>
      <c r="B64" s="23"/>
      <c r="C64" s="19"/>
      <c r="D64" s="19"/>
      <c r="E64" s="19"/>
      <c r="F64" s="21">
        <f>E64/(12*$G$9)</f>
        <v>0</v>
      </c>
      <c r="G64" s="19"/>
    </row>
    <row r="65" spans="1:7" ht="14.25" customHeight="1">
      <c r="A65" s="20" t="s">
        <v>74</v>
      </c>
      <c r="B65" s="20"/>
      <c r="C65" s="19"/>
      <c r="D65" s="19"/>
      <c r="E65" s="19"/>
      <c r="F65" s="21"/>
      <c r="G65" s="19"/>
    </row>
    <row r="66" spans="1:7" ht="12.75">
      <c r="A66" s="23"/>
      <c r="B66" s="23"/>
      <c r="C66" s="19"/>
      <c r="D66" s="19"/>
      <c r="E66" s="19"/>
      <c r="F66" s="21">
        <f>E66/(12*$G$9)</f>
        <v>0</v>
      </c>
      <c r="G66" s="19"/>
    </row>
    <row r="67" spans="1:7" ht="36" customHeight="1">
      <c r="A67" s="20" t="s">
        <v>75</v>
      </c>
      <c r="B67" s="20"/>
      <c r="C67" s="19"/>
      <c r="D67" s="19"/>
      <c r="E67" s="19"/>
      <c r="F67" s="21">
        <f>E67/(12*$G$9)</f>
        <v>0</v>
      </c>
      <c r="G67" s="19"/>
    </row>
    <row r="68" spans="1:7" ht="12.75">
      <c r="A68" s="19"/>
      <c r="B68" s="20"/>
      <c r="C68" s="19"/>
      <c r="D68" s="19"/>
      <c r="E68" s="19"/>
      <c r="F68" s="21"/>
      <c r="G68" s="19"/>
    </row>
    <row r="69" spans="1:7" ht="39" customHeight="1">
      <c r="A69" s="20" t="s">
        <v>76</v>
      </c>
      <c r="B69" s="20"/>
      <c r="C69" s="19"/>
      <c r="D69" s="19"/>
      <c r="E69" s="19"/>
      <c r="F69" s="21">
        <f>E69/(12*$G$9)</f>
        <v>0</v>
      </c>
      <c r="G69" s="19"/>
    </row>
    <row r="70" spans="1:7" ht="12.75">
      <c r="A70" s="27" t="s">
        <v>77</v>
      </c>
      <c r="B70" s="27"/>
      <c r="C70" s="27"/>
      <c r="D70" s="27"/>
      <c r="E70" s="28">
        <f>SUM(E11:E69)</f>
        <v>6126440</v>
      </c>
      <c r="F70" s="29">
        <f>SUM(F11:F69)</f>
        <v>113.70527097253155</v>
      </c>
      <c r="G70" s="28"/>
    </row>
    <row r="71" ht="12.75">
      <c r="E71" s="30"/>
    </row>
    <row r="72" spans="1:7" ht="12.75">
      <c r="A72" s="31" t="s">
        <v>78</v>
      </c>
      <c r="B72" s="31"/>
      <c r="C72" s="31"/>
      <c r="D72" s="31"/>
      <c r="E72" s="31"/>
      <c r="F72" s="31"/>
      <c r="G72" s="31"/>
    </row>
  </sheetData>
  <sheetProtection selectLockedCells="1" selectUnlockedCells="1"/>
  <mergeCells count="34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3:B13"/>
    <mergeCell ref="A15:B15"/>
    <mergeCell ref="A17:B17"/>
    <mergeCell ref="A19:B19"/>
    <mergeCell ref="A20:B20"/>
    <mergeCell ref="A21:B21"/>
    <mergeCell ref="A22:B22"/>
    <mergeCell ref="A24:B24"/>
    <mergeCell ref="A26:B26"/>
    <mergeCell ref="A27:B27"/>
    <mergeCell ref="A29:B29"/>
    <mergeCell ref="A31:B31"/>
    <mergeCell ref="A34:B34"/>
    <mergeCell ref="A39:B39"/>
    <mergeCell ref="A41:B41"/>
    <mergeCell ref="H42:H52"/>
    <mergeCell ref="A54:B54"/>
    <mergeCell ref="A59:B59"/>
    <mergeCell ref="A63:B63"/>
    <mergeCell ref="A65:B65"/>
    <mergeCell ref="A67:B67"/>
    <mergeCell ref="A69:B69"/>
    <mergeCell ref="A70:D70"/>
    <mergeCell ref="A72:G72"/>
  </mergeCells>
  <printOptions/>
  <pageMargins left="0.8583333333333333" right="0.3861111111111111" top="0.43680555555555556" bottom="0.39791666666666664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cp:lastPrinted>2016-12-19T05:42:53Z</cp:lastPrinted>
  <dcterms:modified xsi:type="dcterms:W3CDTF">2016-12-19T05:42:58Z</dcterms:modified>
  <cp:category/>
  <cp:version/>
  <cp:contentType/>
  <cp:contentStatus/>
  <cp:revision>3</cp:revision>
</cp:coreProperties>
</file>