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<sst xmlns="http://schemas.openxmlformats.org/spreadsheetml/2006/main" count="106" uniqueCount="78">
  <si>
    <t>ООО "Образцовое содержание жилья"</t>
  </si>
  <si>
    <t>Утверждаю:</t>
  </si>
  <si>
    <t>Директор ООО "ОСЖ"</t>
  </si>
  <si>
    <t>_____________________Бобровская Ю.А.</t>
  </si>
  <si>
    <t xml:space="preserve">План  </t>
  </si>
  <si>
    <t>Текущего и капитального ремонта   на 2017 год</t>
  </si>
  <si>
    <t>Объект  Жилой многоквартирный дом: ул. Рабочая, 85</t>
  </si>
  <si>
    <t>Кол-во квартир,шт.</t>
  </si>
  <si>
    <t>Общая площадь: м2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</si>
  <si>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</si>
  <si>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</si>
  <si>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</si>
  <si>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</si>
  <si>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</si>
  <si>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</si>
  <si>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</si>
  <si>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</si>
  <si>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</si>
  <si>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</si>
  <si>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</si>
  <si>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</si>
  <si>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</si>
  <si>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</si>
  <si>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Ремонт мягкой кровли над секц."Г"</t>
  </si>
  <si>
    <t>м²</t>
  </si>
  <si>
    <t>2-3кв</t>
  </si>
  <si>
    <t>Ремонт мягкой кровли на балконных козырьках секц.А,В,Г.</t>
  </si>
  <si>
    <t>8. ЛЕСТНИЦЫ</t>
  </si>
  <si>
    <t>9. ФАСАД</t>
  </si>
  <si>
    <t>Ремонт пола на балконах МОП секц.А,Б,В,Г- бетонирование, облицовка керамической плиткой.</t>
  </si>
  <si>
    <t>2-4кв</t>
  </si>
  <si>
    <t xml:space="preserve">10. ПЕРЕГОРОДКИ </t>
  </si>
  <si>
    <t>11. ВНУТРЕННЯЯ  ОТДЕЛКА</t>
  </si>
  <si>
    <t xml:space="preserve">12. ПОЛЫ </t>
  </si>
  <si>
    <t>Локальный ремонт плитки(пустоты, поврежденные участки) в подъездах</t>
  </si>
  <si>
    <t>13. ОКНА   и    ДВЕРИ</t>
  </si>
  <si>
    <t xml:space="preserve">14.МУСОРОПРОВОД </t>
  </si>
  <si>
    <t>15. ВЕНТИЛЯЦИЯ   и   ДЫМОУДАЛЕНИЕ</t>
  </si>
  <si>
    <t xml:space="preserve">Видео -диагностические работы  по системам вентиляции и дымоудалению, выявление неработающих каналов вентиляции </t>
  </si>
  <si>
    <t xml:space="preserve">шт </t>
  </si>
  <si>
    <t>1-4 кв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</si>
  <si>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</si>
  <si>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и систем водоподкачки </t>
  </si>
  <si>
    <t>п/м</t>
  </si>
  <si>
    <t>2-3 кв.</t>
  </si>
  <si>
    <t>18. ВОДОСНАБЖЕНИЕ, ОТОПЛЕНИЕ , ВОДООТВЕДЕНИЕ</t>
  </si>
  <si>
    <t xml:space="preserve">Монтаж крылевых запорных устройств Ду 50 ХВС  </t>
  </si>
  <si>
    <t>шт</t>
  </si>
  <si>
    <t>1-4 кв.</t>
  </si>
  <si>
    <t>Монтаж дополнительного насоса ХВС с частотным преобразователем    в подвал дома</t>
  </si>
  <si>
    <t>Гидродинамическая прочистка наружныж канализационных сетей и колодцев</t>
  </si>
  <si>
    <t>м</t>
  </si>
  <si>
    <t xml:space="preserve">19. ТЕПЛОСНАБЖЕНИЕ   и  ГОРЯЧЕЕ ВОДОСНАБЖЕНИЕ </t>
  </si>
  <si>
    <t xml:space="preserve">Монтаж  автоматических воздухоотделителей на техэтаже секций А,Б,В,Г.Д  </t>
  </si>
  <si>
    <t xml:space="preserve">Монтаж крылевой запорной арматуры Ду 50 ГВС  </t>
  </si>
  <si>
    <t xml:space="preserve">20. ЭЛЕКТРООБОРУДОВАНИЕ, РАДИО и ТЕЛЕКОММУНИКАЦИОННОЕ  ОБОРУДОВАНИЕ </t>
  </si>
  <si>
    <t>Текущий ремонт электрощитовых</t>
  </si>
  <si>
    <t xml:space="preserve">Оснащение, средствами эл. безопасности,  перезарядка огнетушителей  </t>
  </si>
  <si>
    <t>21. ВНУТРИДОМОВОЕ  ГАЗОВОЕ   ОБОРУДОВАНИЕ</t>
  </si>
  <si>
    <t>Ввод в эксплуатацию системы газоснабжения для бытовых газовых плит</t>
  </si>
  <si>
    <t>22. ЛИФТЫ</t>
  </si>
  <si>
    <t>23.  ЭНЕРГОСБЕРЕЖЕНИЕ  и ЭНЕРГОЭФФЕКТИВНОСТЬ</t>
  </si>
  <si>
    <t xml:space="preserve">КОТЕЛЬНАЯ </t>
  </si>
  <si>
    <t xml:space="preserve">Ремонт  автоматики   горения 2 ступени  2 котла </t>
  </si>
  <si>
    <t>1-2 кв.</t>
  </si>
  <si>
    <t>Замена вводной  запорной арматуры ХВС Ду 65</t>
  </si>
  <si>
    <t>1-2 кв</t>
  </si>
  <si>
    <t>Замена вводной  запорной арматуры ГВС  Ду 66</t>
  </si>
  <si>
    <t>1-2кв</t>
  </si>
  <si>
    <t xml:space="preserve">Разработка проектов  на организацию раздельных узлов учета тепла на отопление, ГВС </t>
  </si>
  <si>
    <t xml:space="preserve">Замена предохранительного клапана ХВС </t>
  </si>
  <si>
    <t>Монтаж  Пластинчатого теплообменника №2 на ГВС</t>
  </si>
  <si>
    <t>24. БЛАГОУСТРОЙСТВО и ПРОЧИЕ РАБОТЫ</t>
  </si>
  <si>
    <t>Всего:</t>
  </si>
  <si>
    <t>Разработал гл. инженер                                                                                                                    Анашкин В.И.</t>
  </si>
  <si>
    <t>Ремонт стен, потолков МОП секции А,В: очистка осыпающейся штукатурки, грунтовка, штукатурка, шпатлевание, покраска.</t>
  </si>
  <si>
    <t>1-4кв</t>
  </si>
  <si>
    <t>Изготовление и установка скатного козырька на строении котельной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</si>
</sst>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/>
      <protection/>
    </xf>
    <xf numFmtId="0" fontId="2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7" fillId="0" borderId="10" xfId="33" applyFont="1" applyBorder="1" applyAlignment="1">
      <alignment wrapText="1"/>
      <protection/>
    </xf>
    <xf numFmtId="0" fontId="8" fillId="0" borderId="10" xfId="33" applyFont="1" applyBorder="1" applyAlignment="1">
      <alignment wrapText="1"/>
      <protection/>
    </xf>
    <xf numFmtId="0" fontId="8" fillId="0" borderId="10" xfId="33" applyFont="1" applyBorder="1" applyAlignment="1">
      <alignment horizontal="center" wrapText="1"/>
      <protection/>
    </xf>
    <xf numFmtId="0" fontId="1" fillId="0" borderId="0" xfId="33" applyAlignment="1">
      <alignment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2" fontId="1" fillId="0" borderId="10" xfId="33" applyNumberForma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center" vertical="center"/>
      <protection/>
    </xf>
    <xf numFmtId="16" fontId="1" fillId="0" borderId="10" xfId="33" applyNumberFormat="1" applyFont="1" applyBorder="1" applyAlignment="1">
      <alignment horizontal="center" vertical="center" wrapText="1"/>
      <protection/>
    </xf>
    <xf numFmtId="0" fontId="1" fillId="0" borderId="10" xfId="33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center" wrapText="1"/>
      <protection/>
    </xf>
    <xf numFmtId="0" fontId="1" fillId="0" borderId="10" xfId="33" applyBorder="1" applyAlignment="1">
      <alignment horizontal="center" wrapText="1"/>
      <protection/>
    </xf>
    <xf numFmtId="0" fontId="1" fillId="0" borderId="10" xfId="33" applyFont="1" applyBorder="1" applyAlignment="1">
      <alignment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1" fillId="0" borderId="10" xfId="33" applyBorder="1">
      <alignment/>
      <protection/>
    </xf>
    <xf numFmtId="0" fontId="9" fillId="0" borderId="10" xfId="33" applyFont="1" applyBorder="1">
      <alignment/>
      <protection/>
    </xf>
    <xf numFmtId="2" fontId="9" fillId="0" borderId="10" xfId="33" applyNumberFormat="1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right"/>
      <protection/>
    </xf>
    <xf numFmtId="0" fontId="9" fillId="0" borderId="0" xfId="33" applyFont="1" applyBorder="1">
      <alignment/>
      <protection/>
    </xf>
    <xf numFmtId="2" fontId="9" fillId="0" borderId="0" xfId="33" applyNumberFormat="1" applyFont="1" applyFill="1" applyBorder="1" applyAlignment="1">
      <alignment horizontal="center" vertical="center" wrapText="1"/>
      <protection/>
    </xf>
    <xf numFmtId="0" fontId="1" fillId="0" borderId="0" xfId="33" applyBorder="1">
      <alignment/>
      <protection/>
    </xf>
    <xf numFmtId="0" fontId="2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right"/>
      <protection/>
    </xf>
    <xf numFmtId="0" fontId="5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 horizontal="left" wrapText="1"/>
      <protection/>
    </xf>
    <xf numFmtId="0" fontId="6" fillId="0" borderId="11" xfId="33" applyFont="1" applyBorder="1" applyAlignment="1">
      <alignment horizontal="left" wrapText="1"/>
      <protection/>
    </xf>
    <xf numFmtId="0" fontId="7" fillId="0" borderId="10" xfId="33" applyFont="1" applyBorder="1" applyAlignment="1">
      <alignment horizontal="center" wrapText="1"/>
      <protection/>
    </xf>
    <xf numFmtId="0" fontId="1" fillId="0" borderId="10" xfId="33" applyFont="1" applyBorder="1" applyAlignment="1">
      <alignment horizontal="left" wrapText="1"/>
      <protection/>
    </xf>
    <xf numFmtId="0" fontId="9" fillId="0" borderId="10" xfId="33" applyFont="1" applyBorder="1" applyAlignment="1">
      <alignment horizontal="left" wrapText="1"/>
      <protection/>
    </xf>
    <xf numFmtId="0" fontId="1" fillId="0" borderId="10" xfId="33" applyBorder="1" applyAlignment="1">
      <alignment horizontal="right" vertical="center" wrapText="1"/>
      <protection/>
    </xf>
    <xf numFmtId="0" fontId="1" fillId="0" borderId="10" xfId="33" applyFont="1" applyBorder="1" applyAlignment="1">
      <alignment horizontal="right"/>
      <protection/>
    </xf>
    <xf numFmtId="0" fontId="1" fillId="0" borderId="0" xfId="33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58">
      <selection activeCell="K62" sqref="K62"/>
    </sheetView>
  </sheetViews>
  <sheetFormatPr defaultColWidth="8.7109375" defaultRowHeight="12.75"/>
  <cols>
    <col min="1" max="1" width="6.140625" style="1" customWidth="1"/>
    <col min="2" max="2" width="28.7109375" style="1" customWidth="1"/>
    <col min="3" max="3" width="6.7109375" style="1" customWidth="1"/>
    <col min="4" max="4" width="8.7109375" style="1" customWidth="1"/>
    <col min="5" max="6" width="12.7109375" style="1" customWidth="1"/>
    <col min="7" max="7" width="12.57421875" style="1" customWidth="1"/>
    <col min="8" max="16384" width="8.7109375" style="1" customWidth="1"/>
  </cols>
  <sheetData>
    <row r="1" spans="1:9" ht="21">
      <c r="A1" s="27" t="s">
        <v>0</v>
      </c>
      <c r="B1" s="27"/>
      <c r="C1" s="27"/>
      <c r="D1" s="27"/>
      <c r="E1" s="27"/>
      <c r="F1" s="27"/>
      <c r="G1" s="27"/>
      <c r="H1" s="2"/>
      <c r="I1" s="2"/>
    </row>
    <row r="2" spans="1:9" ht="21">
      <c r="A2" s="3"/>
      <c r="B2" s="3"/>
      <c r="C2" s="3"/>
      <c r="D2" s="3"/>
      <c r="E2" s="3"/>
      <c r="F2" s="3"/>
      <c r="G2" s="3"/>
      <c r="H2" s="2"/>
      <c r="I2" s="2"/>
    </row>
    <row r="3" spans="1:9" ht="15">
      <c r="A3" s="28" t="s">
        <v>1</v>
      </c>
      <c r="B3" s="28"/>
      <c r="C3" s="28"/>
      <c r="D3" s="28"/>
      <c r="E3" s="28"/>
      <c r="F3" s="28"/>
      <c r="G3" s="28"/>
      <c r="H3" s="2"/>
      <c r="I3" s="2"/>
    </row>
    <row r="4" spans="1:9" ht="15">
      <c r="A4" s="28" t="s">
        <v>2</v>
      </c>
      <c r="B4" s="28"/>
      <c r="C4" s="28"/>
      <c r="D4" s="28"/>
      <c r="E4" s="28"/>
      <c r="F4" s="28"/>
      <c r="G4" s="28"/>
      <c r="H4" s="4"/>
      <c r="I4" s="4"/>
    </row>
    <row r="5" spans="1:9" ht="15">
      <c r="A5" s="28" t="s">
        <v>3</v>
      </c>
      <c r="B5" s="28"/>
      <c r="C5" s="28"/>
      <c r="D5" s="28"/>
      <c r="E5" s="28"/>
      <c r="F5" s="28"/>
      <c r="G5" s="28"/>
      <c r="H5" s="4"/>
      <c r="I5" s="4"/>
    </row>
    <row r="6" spans="1:9" ht="21" customHeight="1">
      <c r="A6" s="29" t="s">
        <v>4</v>
      </c>
      <c r="B6" s="29"/>
      <c r="C6" s="29"/>
      <c r="D6" s="29"/>
      <c r="E6" s="29"/>
      <c r="F6" s="29"/>
      <c r="G6" s="29"/>
      <c r="H6" s="4"/>
      <c r="I6" s="4"/>
    </row>
    <row r="7" spans="1:7" ht="21" customHeight="1">
      <c r="A7" s="30" t="s">
        <v>5</v>
      </c>
      <c r="B7" s="30"/>
      <c r="C7" s="30"/>
      <c r="D7" s="30"/>
      <c r="E7" s="30"/>
      <c r="F7" s="30"/>
      <c r="G7" s="30"/>
    </row>
    <row r="8" spans="1:7" ht="15.75" customHeight="1">
      <c r="A8" s="31" t="s">
        <v>6</v>
      </c>
      <c r="B8" s="31"/>
      <c r="C8" s="31"/>
      <c r="D8" s="31"/>
      <c r="E8" s="31"/>
      <c r="F8" s="31"/>
      <c r="G8" s="31"/>
    </row>
    <row r="9" spans="1:7" ht="21.75" customHeight="1">
      <c r="A9" s="32" t="s">
        <v>7</v>
      </c>
      <c r="B9" s="32"/>
      <c r="C9" s="32"/>
      <c r="D9" s="5">
        <v>176</v>
      </c>
      <c r="E9" s="32" t="s">
        <v>8</v>
      </c>
      <c r="F9" s="32"/>
      <c r="G9" s="5">
        <v>19040.58</v>
      </c>
    </row>
    <row r="10" spans="1:8" ht="29.25" customHeight="1">
      <c r="A10" s="6" t="s">
        <v>9</v>
      </c>
      <c r="B10" s="7" t="s">
        <v>10</v>
      </c>
      <c r="C10" s="6" t="s">
        <v>11</v>
      </c>
      <c r="D10" s="6" t="s">
        <v>12</v>
      </c>
      <c r="E10" s="7" t="s">
        <v>13</v>
      </c>
      <c r="F10" s="6" t="s">
        <v>14</v>
      </c>
      <c r="G10" s="6" t="s">
        <v>15</v>
      </c>
      <c r="H10" s="8"/>
    </row>
    <row r="11" spans="1:8" ht="15.75" customHeight="1">
      <c r="A11" s="33" t="s">
        <v>16</v>
      </c>
      <c r="B11" s="33"/>
      <c r="C11" s="10"/>
      <c r="D11" s="10"/>
      <c r="E11" s="10"/>
      <c r="F11" s="10"/>
      <c r="G11" s="10"/>
      <c r="H11" s="8"/>
    </row>
    <row r="12" spans="1:7" ht="15" customHeight="1">
      <c r="A12" s="33" t="s">
        <v>17</v>
      </c>
      <c r="B12" s="33"/>
      <c r="C12" s="10"/>
      <c r="D12" s="10"/>
      <c r="E12" s="10"/>
      <c r="F12" s="10"/>
      <c r="G12" s="10"/>
    </row>
    <row r="13" spans="1:7" ht="14.25" customHeight="1">
      <c r="A13" s="33" t="s">
        <v>18</v>
      </c>
      <c r="B13" s="33"/>
      <c r="C13" s="10"/>
      <c r="D13" s="10"/>
      <c r="E13" s="10"/>
      <c r="F13" s="11">
        <f aca="true" t="shared" si="0" ref="F13:F27">E13/(12*$G$9)</f>
        <v>0</v>
      </c>
      <c r="G13" s="10"/>
    </row>
    <row r="14" spans="1:7" ht="14.25" customHeight="1">
      <c r="A14" s="33" t="s">
        <v>19</v>
      </c>
      <c r="B14" s="33"/>
      <c r="C14" s="10"/>
      <c r="D14" s="10"/>
      <c r="E14" s="10"/>
      <c r="F14" s="11">
        <f t="shared" si="0"/>
        <v>0</v>
      </c>
      <c r="G14" s="10"/>
    </row>
    <row r="15" spans="1:7" ht="14.25" customHeight="1">
      <c r="A15" s="33" t="s">
        <v>20</v>
      </c>
      <c r="B15" s="33"/>
      <c r="C15" s="10"/>
      <c r="D15" s="10"/>
      <c r="E15" s="10"/>
      <c r="F15" s="11">
        <f t="shared" si="0"/>
        <v>0</v>
      </c>
      <c r="G15" s="10"/>
    </row>
    <row r="16" spans="1:7" ht="14.25" customHeight="1">
      <c r="A16" s="33" t="s">
        <v>21</v>
      </c>
      <c r="B16" s="33"/>
      <c r="C16" s="10"/>
      <c r="D16" s="10"/>
      <c r="E16" s="10"/>
      <c r="F16" s="11">
        <f t="shared" si="0"/>
        <v>0</v>
      </c>
      <c r="G16" s="10"/>
    </row>
    <row r="17" spans="1:7" ht="14.25" customHeight="1">
      <c r="A17" s="33" t="s">
        <v>22</v>
      </c>
      <c r="B17" s="33"/>
      <c r="C17" s="10"/>
      <c r="D17" s="10"/>
      <c r="E17" s="10"/>
      <c r="F17" s="11">
        <f t="shared" si="0"/>
        <v>0</v>
      </c>
      <c r="G17" s="10"/>
    </row>
    <row r="18" spans="1:7" ht="31.5" customHeight="1">
      <c r="A18" s="9">
        <v>1</v>
      </c>
      <c r="B18" s="9" t="s">
        <v>23</v>
      </c>
      <c r="C18" s="10" t="s">
        <v>24</v>
      </c>
      <c r="D18" s="10">
        <v>900</v>
      </c>
      <c r="E18" s="10">
        <f>D18*1300</f>
        <v>1170000</v>
      </c>
      <c r="F18" s="11">
        <f t="shared" si="0"/>
        <v>5.120642333374298</v>
      </c>
      <c r="G18" s="10" t="s">
        <v>25</v>
      </c>
    </row>
    <row r="19" spans="1:7" ht="47.25" customHeight="1">
      <c r="A19" s="9">
        <v>2</v>
      </c>
      <c r="B19" s="9" t="s">
        <v>26</v>
      </c>
      <c r="C19" s="10" t="s">
        <v>24</v>
      </c>
      <c r="D19" s="10">
        <v>40</v>
      </c>
      <c r="E19" s="10">
        <f>D19*1300</f>
        <v>52000</v>
      </c>
      <c r="F19" s="11">
        <f t="shared" si="0"/>
        <v>0.22758410370552434</v>
      </c>
      <c r="G19" s="10" t="s">
        <v>25</v>
      </c>
    </row>
    <row r="20" spans="1:7" ht="47.25" customHeight="1">
      <c r="A20" s="9">
        <v>3</v>
      </c>
      <c r="B20" s="9" t="s">
        <v>77</v>
      </c>
      <c r="C20" s="10" t="s">
        <v>24</v>
      </c>
      <c r="D20" s="10">
        <v>14</v>
      </c>
      <c r="E20" s="10">
        <f>D20*1400</f>
        <v>19600</v>
      </c>
      <c r="F20" s="11">
        <f t="shared" si="0"/>
        <v>0.08578170062746687</v>
      </c>
      <c r="G20" s="10" t="s">
        <v>76</v>
      </c>
    </row>
    <row r="21" spans="1:7" ht="14.25" customHeight="1">
      <c r="A21" s="33" t="s">
        <v>27</v>
      </c>
      <c r="B21" s="33"/>
      <c r="C21" s="10"/>
      <c r="D21" s="10"/>
      <c r="E21" s="10"/>
      <c r="F21" s="11">
        <f t="shared" si="0"/>
        <v>0</v>
      </c>
      <c r="G21" s="10"/>
    </row>
    <row r="22" spans="1:7" ht="14.25" customHeight="1">
      <c r="A22" s="33" t="s">
        <v>28</v>
      </c>
      <c r="B22" s="33"/>
      <c r="C22" s="10"/>
      <c r="D22" s="10"/>
      <c r="E22" s="10"/>
      <c r="F22" s="11">
        <f t="shared" si="0"/>
        <v>0</v>
      </c>
      <c r="G22" s="10"/>
    </row>
    <row r="23" spans="1:7" ht="57">
      <c r="A23" s="9">
        <v>1</v>
      </c>
      <c r="B23" s="9" t="s">
        <v>29</v>
      </c>
      <c r="C23" s="10" t="s">
        <v>24</v>
      </c>
      <c r="D23" s="10">
        <v>216</v>
      </c>
      <c r="E23" s="10">
        <f>D23*1250</f>
        <v>270000</v>
      </c>
      <c r="F23" s="11">
        <f t="shared" si="0"/>
        <v>1.1816866923171456</v>
      </c>
      <c r="G23" s="10" t="s">
        <v>30</v>
      </c>
    </row>
    <row r="24" spans="1:7" ht="24" customHeight="1">
      <c r="A24" s="33" t="s">
        <v>31</v>
      </c>
      <c r="B24" s="33"/>
      <c r="C24" s="10"/>
      <c r="D24" s="10"/>
      <c r="E24" s="10"/>
      <c r="F24" s="11">
        <f t="shared" si="0"/>
        <v>0</v>
      </c>
      <c r="G24" s="10"/>
    </row>
    <row r="25" spans="1:7" ht="14.25">
      <c r="A25" s="9"/>
      <c r="B25" s="9"/>
      <c r="C25" s="10"/>
      <c r="D25" s="10"/>
      <c r="E25" s="10"/>
      <c r="F25" s="11">
        <f t="shared" si="0"/>
        <v>0</v>
      </c>
      <c r="G25" s="10"/>
    </row>
    <row r="26" spans="1:7" ht="14.25" customHeight="1">
      <c r="A26" s="33" t="s">
        <v>32</v>
      </c>
      <c r="B26" s="33"/>
      <c r="C26" s="10"/>
      <c r="D26" s="10"/>
      <c r="E26" s="10"/>
      <c r="F26" s="11">
        <f t="shared" si="0"/>
        <v>0</v>
      </c>
      <c r="G26" s="10"/>
    </row>
    <row r="27" spans="1:7" ht="72">
      <c r="A27" s="9"/>
      <c r="B27" s="9" t="s">
        <v>75</v>
      </c>
      <c r="C27" s="10" t="s">
        <v>24</v>
      </c>
      <c r="D27" s="10">
        <v>1250</v>
      </c>
      <c r="E27" s="10">
        <f>D27*815</f>
        <v>1018750</v>
      </c>
      <c r="F27" s="11">
        <f t="shared" si="0"/>
        <v>4.458678954807749</v>
      </c>
      <c r="G27" s="10" t="s">
        <v>76</v>
      </c>
    </row>
    <row r="28" spans="1:7" ht="18" customHeight="1">
      <c r="A28" s="9"/>
      <c r="B28" s="9"/>
      <c r="C28" s="10"/>
      <c r="D28" s="10"/>
      <c r="E28" s="10"/>
      <c r="F28" s="11"/>
      <c r="G28" s="10"/>
    </row>
    <row r="29" spans="1:7" ht="17.25" customHeight="1">
      <c r="A29" s="33" t="s">
        <v>33</v>
      </c>
      <c r="B29" s="33"/>
      <c r="C29" s="10"/>
      <c r="D29" s="10"/>
      <c r="E29" s="10"/>
      <c r="F29" s="11">
        <f aca="true" t="shared" si="1" ref="F29:F55">E29/(12*$G$9)</f>
        <v>0</v>
      </c>
      <c r="G29" s="10"/>
    </row>
    <row r="30" spans="1:7" ht="42.75">
      <c r="A30" s="9">
        <v>1</v>
      </c>
      <c r="B30" s="9" t="s">
        <v>34</v>
      </c>
      <c r="C30" s="10" t="s">
        <v>24</v>
      </c>
      <c r="D30" s="10">
        <v>15</v>
      </c>
      <c r="E30" s="10">
        <f>D30*900</f>
        <v>13500</v>
      </c>
      <c r="F30" s="11">
        <f t="shared" si="1"/>
        <v>0.059084334615857284</v>
      </c>
      <c r="G30" s="10" t="s">
        <v>76</v>
      </c>
    </row>
    <row r="31" spans="1:7" ht="14.25">
      <c r="A31" s="9"/>
      <c r="B31" s="9"/>
      <c r="C31" s="10"/>
      <c r="D31" s="10"/>
      <c r="E31" s="10"/>
      <c r="F31" s="11">
        <f t="shared" si="1"/>
        <v>0</v>
      </c>
      <c r="G31" s="10"/>
    </row>
    <row r="32" spans="1:7" ht="14.25" customHeight="1">
      <c r="A32" s="33" t="s">
        <v>35</v>
      </c>
      <c r="B32" s="33"/>
      <c r="C32" s="10"/>
      <c r="D32" s="10"/>
      <c r="E32" s="10"/>
      <c r="F32" s="11">
        <f t="shared" si="1"/>
        <v>0</v>
      </c>
      <c r="G32" s="10"/>
    </row>
    <row r="33" spans="1:7" ht="14.25" customHeight="1">
      <c r="A33" s="33" t="s">
        <v>36</v>
      </c>
      <c r="B33" s="33"/>
      <c r="C33" s="10"/>
      <c r="D33" s="10"/>
      <c r="E33" s="10"/>
      <c r="F33" s="11">
        <f t="shared" si="1"/>
        <v>0</v>
      </c>
      <c r="G33" s="10"/>
    </row>
    <row r="34" spans="1:7" ht="14.25">
      <c r="A34" s="9"/>
      <c r="B34" s="9"/>
      <c r="C34" s="10"/>
      <c r="D34" s="10"/>
      <c r="E34" s="10"/>
      <c r="F34" s="11">
        <f t="shared" si="1"/>
        <v>0</v>
      </c>
      <c r="G34" s="10"/>
    </row>
    <row r="35" spans="1:7" ht="31.5" customHeight="1">
      <c r="A35" s="33" t="s">
        <v>37</v>
      </c>
      <c r="B35" s="33"/>
      <c r="C35" s="10"/>
      <c r="D35" s="10"/>
      <c r="E35" s="10"/>
      <c r="F35" s="11">
        <f t="shared" si="1"/>
        <v>0</v>
      </c>
      <c r="G35" s="10"/>
    </row>
    <row r="36" spans="1:7" ht="78" customHeight="1">
      <c r="A36" s="12">
        <v>1</v>
      </c>
      <c r="B36" s="9" t="s">
        <v>38</v>
      </c>
      <c r="C36" s="10" t="s">
        <v>39</v>
      </c>
      <c r="D36" s="10">
        <v>176</v>
      </c>
      <c r="E36" s="10">
        <f>D36*200</f>
        <v>35200</v>
      </c>
      <c r="F36" s="11">
        <f t="shared" si="1"/>
        <v>0.1540569317391242</v>
      </c>
      <c r="G36" s="13" t="s">
        <v>40</v>
      </c>
    </row>
    <row r="37" spans="1:7" ht="14.25">
      <c r="A37" s="9"/>
      <c r="B37" s="9"/>
      <c r="C37" s="10"/>
      <c r="D37" s="10"/>
      <c r="E37" s="10"/>
      <c r="F37" s="11">
        <f t="shared" si="1"/>
        <v>0</v>
      </c>
      <c r="G37" s="10"/>
    </row>
    <row r="38" spans="1:7" ht="47.25" customHeight="1">
      <c r="A38" s="33" t="s">
        <v>41</v>
      </c>
      <c r="B38" s="33"/>
      <c r="C38" s="10"/>
      <c r="D38" s="10"/>
      <c r="E38" s="10"/>
      <c r="F38" s="11">
        <f t="shared" si="1"/>
        <v>0</v>
      </c>
      <c r="G38" s="10"/>
    </row>
    <row r="39" spans="1:7" ht="72">
      <c r="A39" s="12">
        <v>1</v>
      </c>
      <c r="B39" s="12" t="s">
        <v>42</v>
      </c>
      <c r="C39" s="10" t="s">
        <v>43</v>
      </c>
      <c r="D39" s="10">
        <v>70</v>
      </c>
      <c r="E39" s="10"/>
      <c r="F39" s="11">
        <f t="shared" si="1"/>
        <v>0</v>
      </c>
      <c r="G39" s="10" t="s">
        <v>44</v>
      </c>
    </row>
    <row r="40" spans="1:7" ht="27.75" customHeight="1">
      <c r="A40" s="33" t="s">
        <v>45</v>
      </c>
      <c r="B40" s="33"/>
      <c r="C40" s="10"/>
      <c r="D40" s="10"/>
      <c r="E40" s="10"/>
      <c r="F40" s="11">
        <f t="shared" si="1"/>
        <v>0</v>
      </c>
      <c r="G40" s="10"/>
    </row>
    <row r="41" spans="1:7" ht="28.5">
      <c r="A41" s="12">
        <v>1</v>
      </c>
      <c r="B41" s="9" t="s">
        <v>46</v>
      </c>
      <c r="C41" s="10" t="s">
        <v>47</v>
      </c>
      <c r="D41" s="10">
        <v>2</v>
      </c>
      <c r="E41" s="10">
        <f>D41*6000</f>
        <v>12000</v>
      </c>
      <c r="F41" s="11">
        <f t="shared" si="1"/>
        <v>0.052519408547428696</v>
      </c>
      <c r="G41" s="10" t="s">
        <v>48</v>
      </c>
    </row>
    <row r="42" spans="1:7" ht="61.5" customHeight="1">
      <c r="A42" s="12">
        <v>2</v>
      </c>
      <c r="B42" s="9" t="s">
        <v>49</v>
      </c>
      <c r="C42" s="10" t="s">
        <v>47</v>
      </c>
      <c r="D42" s="10">
        <v>1</v>
      </c>
      <c r="E42" s="10">
        <f>D42*200000</f>
        <v>200000</v>
      </c>
      <c r="F42" s="11">
        <f t="shared" si="1"/>
        <v>0.8753234757904783</v>
      </c>
      <c r="G42" s="14" t="s">
        <v>40</v>
      </c>
    </row>
    <row r="43" spans="1:7" ht="48" customHeight="1">
      <c r="A43" s="12">
        <v>3</v>
      </c>
      <c r="B43" s="9" t="s">
        <v>50</v>
      </c>
      <c r="C43" s="10" t="s">
        <v>51</v>
      </c>
      <c r="D43" s="10">
        <v>200</v>
      </c>
      <c r="E43" s="10">
        <f>D43*200</f>
        <v>40000</v>
      </c>
      <c r="F43" s="11">
        <f t="shared" si="1"/>
        <v>0.17506469515809567</v>
      </c>
      <c r="G43" s="14" t="s">
        <v>48</v>
      </c>
    </row>
    <row r="44" spans="1:7" ht="33.75" customHeight="1">
      <c r="A44" s="33" t="s">
        <v>52</v>
      </c>
      <c r="B44" s="33"/>
      <c r="C44" s="10"/>
      <c r="D44" s="10"/>
      <c r="E44" s="10"/>
      <c r="F44" s="11">
        <f t="shared" si="1"/>
        <v>0</v>
      </c>
      <c r="G44" s="10"/>
    </row>
    <row r="45" spans="1:7" ht="52.5" customHeight="1">
      <c r="A45" s="15">
        <v>1</v>
      </c>
      <c r="B45" s="12" t="s">
        <v>53</v>
      </c>
      <c r="C45" s="10" t="s">
        <v>47</v>
      </c>
      <c r="D45" s="10">
        <v>15</v>
      </c>
      <c r="E45" s="10">
        <f>D45*700</f>
        <v>10500</v>
      </c>
      <c r="F45" s="11">
        <f t="shared" si="1"/>
        <v>0.04595448247900011</v>
      </c>
      <c r="G45" s="10" t="s">
        <v>40</v>
      </c>
    </row>
    <row r="46" spans="1:7" ht="28.5">
      <c r="A46" s="9">
        <v>2</v>
      </c>
      <c r="B46" s="9" t="s">
        <v>54</v>
      </c>
      <c r="C46" s="10" t="s">
        <v>47</v>
      </c>
      <c r="D46" s="10">
        <v>3</v>
      </c>
      <c r="E46" s="10">
        <f>D46*6000</f>
        <v>18000</v>
      </c>
      <c r="F46" s="11">
        <f t="shared" si="1"/>
        <v>0.07877911282114304</v>
      </c>
      <c r="G46" s="10" t="s">
        <v>40</v>
      </c>
    </row>
    <row r="47" spans="1:7" ht="54" customHeight="1">
      <c r="A47" s="33" t="s">
        <v>55</v>
      </c>
      <c r="B47" s="33"/>
      <c r="C47" s="10"/>
      <c r="D47" s="10"/>
      <c r="E47" s="10"/>
      <c r="F47" s="11">
        <f t="shared" si="1"/>
        <v>0</v>
      </c>
      <c r="G47" s="10"/>
    </row>
    <row r="48" spans="1:7" ht="45" customHeight="1">
      <c r="A48" s="12">
        <v>1</v>
      </c>
      <c r="B48" s="9" t="s">
        <v>56</v>
      </c>
      <c r="C48" s="10" t="s">
        <v>47</v>
      </c>
      <c r="D48" s="10">
        <v>5</v>
      </c>
      <c r="E48" s="10">
        <f>D48*5000</f>
        <v>25000</v>
      </c>
      <c r="F48" s="11">
        <f t="shared" si="1"/>
        <v>0.10941543447380979</v>
      </c>
      <c r="G48" s="10" t="s">
        <v>40</v>
      </c>
    </row>
    <row r="49" spans="1:7" ht="48" customHeight="1">
      <c r="A49" s="12">
        <v>2</v>
      </c>
      <c r="B49" s="9" t="s">
        <v>57</v>
      </c>
      <c r="C49" s="10" t="s">
        <v>47</v>
      </c>
      <c r="D49" s="10">
        <v>5</v>
      </c>
      <c r="E49" s="10">
        <f>D49*3000</f>
        <v>15000</v>
      </c>
      <c r="F49" s="11">
        <f t="shared" si="1"/>
        <v>0.06564926068428587</v>
      </c>
      <c r="G49" s="10" t="s">
        <v>40</v>
      </c>
    </row>
    <row r="50" spans="1:7" ht="14.25">
      <c r="A50" s="9"/>
      <c r="B50" s="9"/>
      <c r="C50" s="10"/>
      <c r="D50" s="10"/>
      <c r="E50" s="10"/>
      <c r="F50" s="11">
        <f t="shared" si="1"/>
        <v>0</v>
      </c>
      <c r="G50" s="10"/>
    </row>
    <row r="51" spans="1:7" ht="14.25" customHeight="1">
      <c r="A51" s="33" t="s">
        <v>58</v>
      </c>
      <c r="B51" s="33"/>
      <c r="C51" s="10"/>
      <c r="D51" s="10"/>
      <c r="E51" s="10"/>
      <c r="F51" s="11">
        <f t="shared" si="1"/>
        <v>0</v>
      </c>
      <c r="G51" s="10"/>
    </row>
    <row r="52" spans="1:7" ht="42.75">
      <c r="A52" s="9">
        <v>1</v>
      </c>
      <c r="B52" s="9" t="s">
        <v>59</v>
      </c>
      <c r="C52" s="10"/>
      <c r="D52" s="10"/>
      <c r="E52" s="10"/>
      <c r="F52" s="11">
        <f t="shared" si="1"/>
        <v>0</v>
      </c>
      <c r="G52" s="10"/>
    </row>
    <row r="53" spans="1:7" ht="14.25">
      <c r="A53" s="9"/>
      <c r="B53" s="9"/>
      <c r="C53" s="10"/>
      <c r="D53" s="10"/>
      <c r="E53" s="10"/>
      <c r="F53" s="11">
        <f t="shared" si="1"/>
        <v>0</v>
      </c>
      <c r="G53" s="10"/>
    </row>
    <row r="54" spans="1:7" ht="14.25" customHeight="1">
      <c r="A54" s="33" t="s">
        <v>60</v>
      </c>
      <c r="B54" s="33"/>
      <c r="C54" s="10"/>
      <c r="D54" s="10"/>
      <c r="E54" s="10"/>
      <c r="F54" s="11">
        <f t="shared" si="1"/>
        <v>0</v>
      </c>
      <c r="G54" s="10"/>
    </row>
    <row r="55" spans="1:7" ht="14.25">
      <c r="A55" s="9"/>
      <c r="B55" s="9"/>
      <c r="C55" s="10"/>
      <c r="D55" s="10"/>
      <c r="E55" s="10"/>
      <c r="F55" s="11">
        <f t="shared" si="1"/>
        <v>0</v>
      </c>
      <c r="G55" s="10"/>
    </row>
    <row r="56" spans="1:7" ht="41.25" customHeight="1">
      <c r="A56" s="33" t="s">
        <v>61</v>
      </c>
      <c r="B56" s="33"/>
      <c r="C56" s="10"/>
      <c r="D56" s="10"/>
      <c r="E56" s="10"/>
      <c r="F56" s="11">
        <f aca="true" t="shared" si="2" ref="F56:F67">E56/(12*$G$9)</f>
        <v>0</v>
      </c>
      <c r="G56" s="10"/>
    </row>
    <row r="57" spans="1:7" ht="14.25">
      <c r="A57" s="16"/>
      <c r="B57" s="9"/>
      <c r="C57" s="10"/>
      <c r="D57" s="10"/>
      <c r="E57" s="10"/>
      <c r="F57" s="11">
        <f t="shared" si="2"/>
        <v>0</v>
      </c>
      <c r="G57" s="10"/>
    </row>
    <row r="58" spans="1:7" ht="14.25" customHeight="1">
      <c r="A58" s="34" t="s">
        <v>62</v>
      </c>
      <c r="B58" s="34"/>
      <c r="C58" s="10"/>
      <c r="D58" s="10"/>
      <c r="E58" s="10"/>
      <c r="F58" s="11">
        <f t="shared" si="2"/>
        <v>0</v>
      </c>
      <c r="G58" s="10"/>
    </row>
    <row r="59" spans="1:7" ht="34.5" customHeight="1">
      <c r="A59" s="17">
        <v>1</v>
      </c>
      <c r="B59" s="18" t="s">
        <v>63</v>
      </c>
      <c r="C59" s="10" t="s">
        <v>47</v>
      </c>
      <c r="D59" s="10">
        <v>1</v>
      </c>
      <c r="E59" s="10">
        <f>D59*15000</f>
        <v>15000</v>
      </c>
      <c r="F59" s="11">
        <f t="shared" si="2"/>
        <v>0.06564926068428587</v>
      </c>
      <c r="G59" s="10" t="s">
        <v>64</v>
      </c>
    </row>
    <row r="60" spans="1:7" ht="34.5" customHeight="1">
      <c r="A60" s="17">
        <v>2</v>
      </c>
      <c r="B60" s="18" t="s">
        <v>65</v>
      </c>
      <c r="C60" s="10" t="s">
        <v>47</v>
      </c>
      <c r="D60" s="10">
        <v>4</v>
      </c>
      <c r="E60" s="10">
        <f>D60*4300</f>
        <v>17200</v>
      </c>
      <c r="F60" s="11">
        <f t="shared" si="2"/>
        <v>0.07527781891798113</v>
      </c>
      <c r="G60" s="10" t="s">
        <v>66</v>
      </c>
    </row>
    <row r="61" spans="1:7" ht="32.25" customHeight="1">
      <c r="A61" s="17">
        <v>3</v>
      </c>
      <c r="B61" s="18" t="s">
        <v>67</v>
      </c>
      <c r="C61" s="10" t="s">
        <v>47</v>
      </c>
      <c r="D61" s="10">
        <v>4</v>
      </c>
      <c r="E61" s="10">
        <f>D61*4500</f>
        <v>18000</v>
      </c>
      <c r="F61" s="11">
        <f t="shared" si="2"/>
        <v>0.07877911282114304</v>
      </c>
      <c r="G61" s="10" t="s">
        <v>68</v>
      </c>
    </row>
    <row r="62" spans="1:7" ht="57" customHeight="1">
      <c r="A62" s="10">
        <v>4</v>
      </c>
      <c r="B62" s="18" t="s">
        <v>69</v>
      </c>
      <c r="C62" s="10" t="s">
        <v>47</v>
      </c>
      <c r="D62" s="10">
        <v>2</v>
      </c>
      <c r="E62" s="10">
        <f>D62*20000</f>
        <v>40000</v>
      </c>
      <c r="F62" s="11">
        <f t="shared" si="2"/>
        <v>0.17506469515809567</v>
      </c>
      <c r="G62" s="10" t="s">
        <v>64</v>
      </c>
    </row>
    <row r="63" spans="1:7" ht="28.5">
      <c r="A63" s="17">
        <v>5</v>
      </c>
      <c r="B63" s="9" t="s">
        <v>70</v>
      </c>
      <c r="C63" s="10" t="s">
        <v>47</v>
      </c>
      <c r="D63" s="10">
        <v>1</v>
      </c>
      <c r="E63" s="10">
        <f>D63*5200</f>
        <v>5200</v>
      </c>
      <c r="F63" s="11">
        <f t="shared" si="2"/>
        <v>0.022758410370552436</v>
      </c>
      <c r="G63" s="10" t="s">
        <v>64</v>
      </c>
    </row>
    <row r="64" spans="1:7" ht="36" customHeight="1">
      <c r="A64" s="16">
        <v>6</v>
      </c>
      <c r="B64" s="12" t="s">
        <v>71</v>
      </c>
      <c r="C64" s="10" t="s">
        <v>47</v>
      </c>
      <c r="D64" s="10">
        <v>1</v>
      </c>
      <c r="E64" s="10">
        <v>450000</v>
      </c>
      <c r="F64" s="11">
        <f t="shared" si="2"/>
        <v>1.9694778205285761</v>
      </c>
      <c r="G64" s="10" t="s">
        <v>64</v>
      </c>
    </row>
    <row r="65" spans="1:7" ht="12.75" customHeight="1">
      <c r="A65" s="16"/>
      <c r="B65" s="35"/>
      <c r="C65" s="35"/>
      <c r="D65" s="35"/>
      <c r="E65" s="19"/>
      <c r="F65" s="11">
        <f t="shared" si="2"/>
        <v>0</v>
      </c>
      <c r="G65" s="10"/>
    </row>
    <row r="66" spans="1:7" ht="33" customHeight="1">
      <c r="A66" s="33" t="s">
        <v>72</v>
      </c>
      <c r="B66" s="33"/>
      <c r="C66" s="10"/>
      <c r="D66" s="10"/>
      <c r="E66" s="10"/>
      <c r="F66" s="11">
        <f t="shared" si="2"/>
        <v>0</v>
      </c>
      <c r="G66" s="10"/>
    </row>
    <row r="67" spans="1:7" ht="14.25">
      <c r="A67" s="20"/>
      <c r="B67" s="20"/>
      <c r="C67" s="13"/>
      <c r="D67" s="13"/>
      <c r="E67" s="13"/>
      <c r="F67" s="11">
        <f t="shared" si="2"/>
        <v>0</v>
      </c>
      <c r="G67" s="13"/>
    </row>
    <row r="68" spans="1:7" ht="14.25">
      <c r="A68" s="36" t="s">
        <v>73</v>
      </c>
      <c r="B68" s="36"/>
      <c r="C68" s="36"/>
      <c r="D68" s="36"/>
      <c r="E68" s="21">
        <f>SUM(E13:E66)</f>
        <v>3444950</v>
      </c>
      <c r="F68" s="22">
        <f>SUM(F11:F67)</f>
        <v>15.077228039622042</v>
      </c>
      <c r="G68" s="20"/>
    </row>
    <row r="69" spans="1:7" ht="14.25">
      <c r="A69" s="23"/>
      <c r="B69" s="23"/>
      <c r="C69" s="23"/>
      <c r="D69" s="23"/>
      <c r="E69" s="24"/>
      <c r="F69" s="25"/>
      <c r="G69" s="26"/>
    </row>
    <row r="70" spans="1:7" ht="14.25">
      <c r="A70" s="23"/>
      <c r="B70" s="23"/>
      <c r="C70" s="23"/>
      <c r="D70" s="23"/>
      <c r="E70" s="24"/>
      <c r="F70" s="25"/>
      <c r="G70" s="26"/>
    </row>
    <row r="71" spans="1:7" ht="14.25">
      <c r="A71" s="37" t="s">
        <v>74</v>
      </c>
      <c r="B71" s="37"/>
      <c r="C71" s="37"/>
      <c r="D71" s="37"/>
      <c r="E71" s="37"/>
      <c r="F71" s="37"/>
      <c r="G71" s="37"/>
    </row>
  </sheetData>
  <sheetProtection selectLockedCells="1" selectUnlockedCells="1"/>
  <mergeCells count="36">
    <mergeCell ref="A56:B56"/>
    <mergeCell ref="A58:B58"/>
    <mergeCell ref="B65:D65"/>
    <mergeCell ref="A66:B66"/>
    <mergeCell ref="A68:D68"/>
    <mergeCell ref="A71:G71"/>
    <mergeCell ref="A38:B38"/>
    <mergeCell ref="A40:B40"/>
    <mergeCell ref="A44:B44"/>
    <mergeCell ref="A47:B47"/>
    <mergeCell ref="A51:B51"/>
    <mergeCell ref="A54:B54"/>
    <mergeCell ref="A24:B24"/>
    <mergeCell ref="A26:B26"/>
    <mergeCell ref="A29:B29"/>
    <mergeCell ref="A32:B32"/>
    <mergeCell ref="A33:B33"/>
    <mergeCell ref="A35:B35"/>
    <mergeCell ref="A14:B14"/>
    <mergeCell ref="A15:B15"/>
    <mergeCell ref="A16:B16"/>
    <mergeCell ref="A17:B17"/>
    <mergeCell ref="A21:B21"/>
    <mergeCell ref="A22:B22"/>
    <mergeCell ref="A8:G8"/>
    <mergeCell ref="A9:C9"/>
    <mergeCell ref="E9:F9"/>
    <mergeCell ref="A11:B11"/>
    <mergeCell ref="A12:B12"/>
    <mergeCell ref="A13:B13"/>
    <mergeCell ref="A1:G1"/>
    <mergeCell ref="A3:G3"/>
    <mergeCell ref="A4:G4"/>
    <mergeCell ref="A5:G5"/>
    <mergeCell ref="A6:G6"/>
    <mergeCell ref="A7:G7"/>
  </mergeCells>
  <printOptions/>
  <pageMargins left="0.8583333333333333" right="0.3861111111111111" top="0.43680555555555556" bottom="0.43680555555555556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cp:lastPrinted>2017-01-31T13:18:22Z</cp:lastPrinted>
  <dcterms:modified xsi:type="dcterms:W3CDTF">2017-01-31T13:19:35Z</dcterms:modified>
  <cp:category/>
  <cp:version/>
  <cp:contentType/>
  <cp:contentStatus/>
</cp:coreProperties>
</file>