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2" i="1"/>
  <c r="E43"/>
  <c r="F43" s="1"/>
  <c r="G105"/>
  <c r="G110"/>
  <c r="F109"/>
  <c r="F110"/>
  <c r="G80"/>
  <c r="E80"/>
  <c r="A78"/>
  <c r="A79" s="1"/>
  <c r="A80" s="1"/>
  <c r="A81" s="1"/>
  <c r="E63"/>
  <c r="F61"/>
  <c r="E59"/>
  <c r="F59" s="1"/>
  <c r="A60"/>
  <c r="A61" s="1"/>
  <c r="A62" s="1"/>
  <c r="A59"/>
  <c r="G52"/>
  <c r="G53"/>
  <c r="G54"/>
  <c r="G55"/>
  <c r="G51"/>
  <c r="F52"/>
  <c r="F53"/>
  <c r="F54"/>
  <c r="F55"/>
  <c r="D52"/>
  <c r="D53" s="1"/>
  <c r="D54" s="1"/>
  <c r="D55" s="1"/>
  <c r="E48"/>
  <c r="E25"/>
  <c r="E60" l="1"/>
  <c r="F60" s="1"/>
  <c r="E62"/>
  <c r="F62" s="1"/>
  <c r="E14" l="1"/>
  <c r="F44" l="1"/>
  <c r="F45"/>
  <c r="F46"/>
  <c r="F47"/>
  <c r="F48"/>
  <c r="F49"/>
  <c r="F91"/>
  <c r="F92"/>
  <c r="F93"/>
  <c r="F94"/>
  <c r="F95"/>
  <c r="F96"/>
  <c r="F97"/>
  <c r="F98"/>
  <c r="F114"/>
  <c r="F113"/>
  <c r="F112"/>
  <c r="E67"/>
  <c r="E115" s="1"/>
  <c r="F41"/>
  <c r="F42"/>
  <c r="F50"/>
  <c r="F51"/>
  <c r="F56"/>
  <c r="F57"/>
  <c r="F58"/>
  <c r="F63"/>
  <c r="F64"/>
  <c r="F65"/>
  <c r="F66"/>
  <c r="F68"/>
  <c r="F69"/>
  <c r="F70"/>
  <c r="F71"/>
  <c r="F72"/>
  <c r="F73"/>
  <c r="F74"/>
  <c r="F75"/>
  <c r="F76"/>
  <c r="F77"/>
  <c r="F78"/>
  <c r="F79"/>
  <c r="F80"/>
  <c r="F82"/>
  <c r="F83"/>
  <c r="F84"/>
  <c r="F85"/>
  <c r="F86"/>
  <c r="F87"/>
  <c r="F88"/>
  <c r="F89"/>
  <c r="F90"/>
  <c r="F99"/>
  <c r="F100"/>
  <c r="F101"/>
  <c r="F102"/>
  <c r="F103"/>
  <c r="F104"/>
  <c r="F105"/>
  <c r="F106"/>
  <c r="F107"/>
  <c r="F108"/>
  <c r="F111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35"/>
  <c r="F36"/>
  <c r="F37"/>
  <c r="F38"/>
  <c r="F39"/>
  <c r="F40"/>
  <c r="F14"/>
  <c r="F13"/>
  <c r="F11"/>
  <c r="F12"/>
  <c r="F10"/>
  <c r="F9"/>
  <c r="F81"/>
  <c r="F67" l="1"/>
  <c r="F115" s="1"/>
</calcChain>
</file>

<file path=xl/sharedStrings.xml><?xml version="1.0" encoding="utf-8"?>
<sst xmlns="http://schemas.openxmlformats.org/spreadsheetml/2006/main" count="207" uniqueCount="115">
  <si>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</si>
  <si>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</si>
  <si>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</si>
  <si>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</si>
  <si>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</si>
  <si>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</si>
  <si>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</si>
  <si>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</si>
  <si>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</si>
  <si>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</si>
  <si>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</si>
  <si>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</si>
  <si>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</si>
  <si>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</si>
  <si>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</si>
  <si>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</si>
  <si>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</si>
  <si>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</si>
  <si>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</si>
  <si>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</si>
  <si>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</si>
  <si>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</si>
  <si>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</si>
  <si>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</si>
  <si>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</si>
  <si>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</si>
  <si>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</si>
  <si>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</si>
  <si>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</si>
  <si>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</si>
  <si>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</si>
  <si>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</si>
  <si>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</si>
  <si>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t>Ремонт слуховых окон цоколя</t>
  </si>
  <si>
    <t>Замена почтовых ящиков</t>
  </si>
  <si>
    <t>п/м</t>
  </si>
  <si>
    <t>Объект: Жилой многоквартирный дом: Никитинская 66а</t>
  </si>
  <si>
    <t>п.м.</t>
  </si>
  <si>
    <t>Ремонт перекрытий технического этажа: Заделка швов плит перекрытий  в арке</t>
  </si>
  <si>
    <t>Окраска водоэмулс. составом</t>
  </si>
  <si>
    <t xml:space="preserve"> Восстановление гидроизоляции наружней части фундаментных блоков</t>
  </si>
  <si>
    <t>Ремонт мест сколов плит в арке (штукатурка)</t>
  </si>
  <si>
    <t>Ремонт цоколя (штукатурка)</t>
  </si>
  <si>
    <t>Ремонт фасада и арочного проезда(окраска)</t>
  </si>
  <si>
    <t>Ремонт гидроизоляционного слоя ж/б козырьков входов - 7шт.</t>
  </si>
  <si>
    <t>отсутствует</t>
  </si>
  <si>
    <t>Ремонт асфальтового покрытия отмостки</t>
  </si>
  <si>
    <t>2-3 кв</t>
  </si>
  <si>
    <t>2-3 кв.</t>
  </si>
  <si>
    <t>1-2 кв</t>
  </si>
  <si>
    <t xml:space="preserve">Замена запорной  арматуры на стояках ХВС Ду 20-25 </t>
  </si>
  <si>
    <t xml:space="preserve">Замена  стояков  ХВС   Ду 20 - 25 </t>
  </si>
  <si>
    <t>Замена  стояков  ГВС    Ду 25</t>
  </si>
  <si>
    <t>Замена запорной арматуры  на стояках отопления  Ду 20-25</t>
  </si>
  <si>
    <t xml:space="preserve">Монтаж балансировочных  регулировочных  устройств  Ду 50 на "крыльевые"   потребители </t>
  </si>
  <si>
    <t xml:space="preserve">    Промывка системы водоснабжения  для удаления накипно-коррозионных отложений </t>
  </si>
  <si>
    <t xml:space="preserve">    Гидравлические и тепловые испытания оборудования индивидуальных тепловых пунктов </t>
  </si>
  <si>
    <t>2-3кв</t>
  </si>
  <si>
    <t>Приобретение, замена  запорной арматуры, расходных материалов  малых  диаметров от Ду 15 до                    Ду 25</t>
  </si>
  <si>
    <t>Приобретение , монтаж оборудования  автоматического регулирования тем-ры горячей воды, согласно проекта</t>
  </si>
  <si>
    <t>1-4 кв</t>
  </si>
  <si>
    <t>Установка 2х тар. электросчетчиков</t>
  </si>
  <si>
    <t>1-2 кв.</t>
  </si>
  <si>
    <t xml:space="preserve">Изоляция   трубопроводов  отопления, ГВС проходящих по верхнему техническому этажу, техподполью </t>
  </si>
  <si>
    <t xml:space="preserve">Монтаж ограждения ВРУ, ПР на лестничных  клетках  1 этажа с запирающими устройствами  </t>
  </si>
  <si>
    <t xml:space="preserve">Замена  ламп  накаливания в светильниках МОП на светодиодные лампы </t>
  </si>
  <si>
    <t>Плановое техническое обслуживание электрощитовых согласно графика ППР с заменой  дефектных деталей и комплектующих</t>
  </si>
  <si>
    <t xml:space="preserve">Приобретение   и дооснащение  эл.щитовых углекислотными огнетушителями, другими средствами пожаротушения  </t>
  </si>
  <si>
    <t>1кв</t>
  </si>
  <si>
    <t xml:space="preserve">Устрой ство контура заземления  </t>
  </si>
  <si>
    <t xml:space="preserve">Устройство  молниезащиты </t>
  </si>
  <si>
    <t>Замена окон техэтажа</t>
  </si>
  <si>
    <t>1-4кв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</si>
  <si>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</si>
  <si>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</si>
  <si>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>1-3 кв</t>
  </si>
  <si>
    <t xml:space="preserve"> Промывка системы теплоснабжения   для удаления накипно-коррозионных отложений</t>
  </si>
  <si>
    <t xml:space="preserve">п/м </t>
  </si>
  <si>
    <t>Общая площадь:м2</t>
  </si>
  <si>
    <t>Главный инженер</t>
  </si>
  <si>
    <t>В.И. Анашкин</t>
  </si>
  <si>
    <t>Директор</t>
  </si>
  <si>
    <t>Ю.А. Бобровская</t>
  </si>
  <si>
    <t>24. БЛАГОУСТРОЙСТВО и ПРОЧИЕ РАБОТЫ</t>
  </si>
  <si>
    <t xml:space="preserve">      Капитальный ремонт   системы электроснабжения до с заменой  ВРУ, ПР, кабельных линий   от подъездных ВРУ  до этажных распределителей  </t>
  </si>
  <si>
    <t xml:space="preserve">4 подъезда </t>
  </si>
  <si>
    <t xml:space="preserve">5 подъезда </t>
  </si>
  <si>
    <t xml:space="preserve">6 подъезда </t>
  </si>
  <si>
    <t xml:space="preserve">7 подъезда </t>
  </si>
  <si>
    <t xml:space="preserve">8 подъезда </t>
  </si>
  <si>
    <t xml:space="preserve">9 подъезда </t>
  </si>
  <si>
    <t xml:space="preserve">10 подъезда </t>
  </si>
  <si>
    <t>Замена выпусков канализации с 4 подъезда   до колодца</t>
  </si>
  <si>
    <t xml:space="preserve">Ремонт стен и потолков коридоров, лестничных клеток , площадок, маршей </t>
  </si>
  <si>
    <t>Итого:</t>
  </si>
  <si>
    <t xml:space="preserve">  Заделка швов блоков цементно-песчаным раствором в арке</t>
  </si>
  <si>
    <t>Ремонт стен подвала (Штукатурка и окраска блоков)</t>
  </si>
  <si>
    <t>Ремонт колонн арки (штукатурка , окраска)</t>
  </si>
  <si>
    <t>Замена напольной плитки в подъезде 5</t>
  </si>
  <si>
    <t>Замена напольной плитки в подъезде 6</t>
  </si>
  <si>
    <t>Замена напольной плитки в подъезде 7</t>
  </si>
  <si>
    <t>Замена напольной плитки в подъезде 8</t>
  </si>
  <si>
    <t>Замена напольной плитки в подъезде 9</t>
  </si>
  <si>
    <t>Замена окон и дверей в подъезде на пластиковые - под 5</t>
  </si>
  <si>
    <t>Замена окон и дверей в подъезде на пластиковые - под 6</t>
  </si>
  <si>
    <t>Замена окон и дверей в подъезде на пластиковые - под 7</t>
  </si>
  <si>
    <t>Замена окон и дверей в подъезде на пластиковые - под 8</t>
  </si>
  <si>
    <t>Замена окон и дверей в подъезде на пластиковые - под 9</t>
  </si>
  <si>
    <t>Разработка проекта, приобретение, монтаж оборудования узла учета тепловой энергии (УУТЭ) с прокладкой новых теплотрасс</t>
  </si>
  <si>
    <t>Частичный ремонт лифта в 5-м подъзде - замена двигателя</t>
  </si>
  <si>
    <t>Ремонт колясочных</t>
  </si>
  <si>
    <t>шт.</t>
  </si>
  <si>
    <r>
      <t>м</t>
    </r>
    <r>
      <rPr>
        <sz val="12"/>
        <color theme="1"/>
        <rFont val="Calibri"/>
        <family val="2"/>
        <charset val="204"/>
      </rPr>
      <t>²</t>
    </r>
  </si>
  <si>
    <t>ООО "Образцовое содержание жилья"</t>
  </si>
  <si>
    <t>установка радиаторов отопления на 1 этаже 4п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</si>
</sst>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4" fillId="0" borderId="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Alignment="1"/>
    <xf numFmtId="0" fontId="6" fillId="0" borderId="8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left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0"/>
  <sheetViews>
    <sheetView tabSelected="1" topLeftCell="A88" workbookViewId="0">
      <selection activeCell="J88" sqref="J88"/>
    </sheetView>
  </sheetViews>
  <sheetFormatPr defaultRowHeight="15"/>
  <cols>
    <col min="1" max="1" width="6.140625" customWidth="1"/>
    <col min="2" max="2" width="49.2851562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36" t="s">
        <v>113</v>
      </c>
      <c r="B1" s="36"/>
      <c r="C1" s="36"/>
      <c r="D1" s="36"/>
      <c r="E1" s="36"/>
      <c r="F1" s="36"/>
      <c r="G1" s="36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37" t="s">
        <v>6</v>
      </c>
      <c r="B3" s="37"/>
      <c r="C3" s="37"/>
      <c r="D3" s="37"/>
      <c r="E3" s="37"/>
      <c r="F3" s="37"/>
      <c r="G3" s="37"/>
      <c r="H3" s="1"/>
      <c r="I3" s="1"/>
    </row>
    <row r="4" spans="1:9" ht="24" customHeight="1">
      <c r="A4" s="38" t="s">
        <v>31</v>
      </c>
      <c r="B4" s="38"/>
      <c r="C4" s="38"/>
      <c r="D4" s="38"/>
      <c r="E4" s="38"/>
      <c r="F4" s="38"/>
      <c r="G4" s="38"/>
    </row>
    <row r="5" spans="1:9" ht="27" customHeight="1">
      <c r="A5" s="39" t="s">
        <v>36</v>
      </c>
      <c r="B5" s="39"/>
      <c r="C5" s="39"/>
      <c r="D5" s="39"/>
      <c r="E5" s="39"/>
      <c r="F5" s="39"/>
      <c r="G5" s="39"/>
    </row>
    <row r="6" spans="1:9" ht="21.75" customHeight="1" thickBot="1">
      <c r="A6" s="35" t="s">
        <v>78</v>
      </c>
      <c r="B6" s="35"/>
      <c r="C6" s="35"/>
      <c r="D6" s="35"/>
      <c r="E6" s="35"/>
      <c r="F6" s="35"/>
      <c r="G6" s="3">
        <v>12123.9</v>
      </c>
    </row>
    <row r="7" spans="1:9" ht="29.25" customHeight="1" thickBo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28</v>
      </c>
      <c r="G7" s="6" t="s">
        <v>5</v>
      </c>
      <c r="H7" s="7"/>
    </row>
    <row r="8" spans="1:9" ht="15.75" customHeight="1">
      <c r="A8" s="40" t="s">
        <v>7</v>
      </c>
      <c r="B8" s="41"/>
      <c r="C8" s="8"/>
      <c r="D8" s="8"/>
      <c r="E8" s="8"/>
      <c r="F8" s="8"/>
      <c r="G8" s="8"/>
      <c r="H8" s="7"/>
    </row>
    <row r="9" spans="1:9" ht="35.25" customHeight="1">
      <c r="A9" s="9"/>
      <c r="B9" s="9" t="s">
        <v>95</v>
      </c>
      <c r="C9" s="10" t="s">
        <v>32</v>
      </c>
      <c r="D9" s="10">
        <v>20</v>
      </c>
      <c r="E9" s="10">
        <v>3200</v>
      </c>
      <c r="F9" s="11">
        <f>E9/(12*$G$6)</f>
        <v>2.199512258156754E-2</v>
      </c>
      <c r="G9" s="12" t="s">
        <v>47</v>
      </c>
      <c r="H9" s="7"/>
    </row>
    <row r="10" spans="1:9" ht="32.25" customHeight="1">
      <c r="A10" s="9">
        <v>2</v>
      </c>
      <c r="B10" s="9" t="s">
        <v>40</v>
      </c>
      <c r="C10" s="10" t="s">
        <v>32</v>
      </c>
      <c r="D10" s="10">
        <v>60</v>
      </c>
      <c r="E10" s="10">
        <v>9720</v>
      </c>
      <c r="F10" s="11">
        <f>E10/(12*$G$6)</f>
        <v>6.6810184841511397E-2</v>
      </c>
      <c r="G10" s="12" t="s">
        <v>47</v>
      </c>
      <c r="H10" s="7"/>
    </row>
    <row r="11" spans="1:9" ht="15.75" customHeight="1">
      <c r="A11" s="9"/>
      <c r="B11" s="9"/>
      <c r="C11" s="10"/>
      <c r="D11" s="10"/>
      <c r="E11" s="10"/>
      <c r="F11" s="11">
        <f t="shared" ref="F11:F80" si="0">E11/(12*$G$6)</f>
        <v>0</v>
      </c>
      <c r="G11" s="10"/>
      <c r="H11" s="7"/>
    </row>
    <row r="12" spans="1:9" ht="15" customHeight="1">
      <c r="A12" s="32" t="s">
        <v>8</v>
      </c>
      <c r="B12" s="32"/>
      <c r="C12" s="13"/>
      <c r="D12" s="13"/>
      <c r="E12" s="13"/>
      <c r="F12" s="11">
        <f t="shared" si="0"/>
        <v>0</v>
      </c>
      <c r="G12" s="13"/>
      <c r="H12" s="14"/>
    </row>
    <row r="13" spans="1:9" ht="19.5" customHeight="1">
      <c r="A13" s="9">
        <v>1</v>
      </c>
      <c r="B13" s="9" t="s">
        <v>33</v>
      </c>
      <c r="C13" s="10" t="s">
        <v>30</v>
      </c>
      <c r="D13" s="10">
        <v>8</v>
      </c>
      <c r="E13" s="15">
        <v>5000</v>
      </c>
      <c r="F13" s="11">
        <f t="shared" si="0"/>
        <v>3.4367379033699283E-2</v>
      </c>
      <c r="G13" s="10" t="s">
        <v>47</v>
      </c>
      <c r="H13" s="14"/>
    </row>
    <row r="14" spans="1:9" ht="33" customHeight="1">
      <c r="A14" s="9">
        <v>2</v>
      </c>
      <c r="B14" s="9" t="s">
        <v>96</v>
      </c>
      <c r="C14" s="10" t="s">
        <v>32</v>
      </c>
      <c r="D14" s="10">
        <v>540</v>
      </c>
      <c r="E14" s="15">
        <f>87480+44800</f>
        <v>132280</v>
      </c>
      <c r="F14" s="11">
        <f t="shared" si="0"/>
        <v>0.90922337971554812</v>
      </c>
      <c r="G14" s="10" t="s">
        <v>47</v>
      </c>
      <c r="H14" s="14"/>
    </row>
    <row r="15" spans="1:9" ht="14.45" customHeight="1">
      <c r="A15" s="32" t="s">
        <v>9</v>
      </c>
      <c r="B15" s="32"/>
      <c r="C15" s="13"/>
      <c r="D15" s="13"/>
      <c r="E15" s="13"/>
      <c r="F15" s="11">
        <f t="shared" si="0"/>
        <v>0</v>
      </c>
      <c r="G15" s="13"/>
      <c r="H15" s="14"/>
    </row>
    <row r="16" spans="1:9" ht="15.75">
      <c r="A16" s="9"/>
      <c r="B16" s="9"/>
      <c r="C16" s="10"/>
      <c r="D16" s="10"/>
      <c r="E16" s="10"/>
      <c r="F16" s="11">
        <f t="shared" si="0"/>
        <v>0</v>
      </c>
      <c r="G16" s="10"/>
      <c r="H16" s="14"/>
    </row>
    <row r="17" spans="1:8" ht="15.75">
      <c r="A17" s="9"/>
      <c r="B17" s="9"/>
      <c r="C17" s="10"/>
      <c r="D17" s="10"/>
      <c r="E17" s="10"/>
      <c r="F17" s="11">
        <f t="shared" si="0"/>
        <v>0</v>
      </c>
      <c r="G17" s="10"/>
      <c r="H17" s="14"/>
    </row>
    <row r="18" spans="1:8" ht="19.899999999999999" customHeight="1">
      <c r="A18" s="32" t="s">
        <v>10</v>
      </c>
      <c r="B18" s="32"/>
      <c r="C18" s="13"/>
      <c r="D18" s="13"/>
      <c r="E18" s="13"/>
      <c r="F18" s="11">
        <f t="shared" si="0"/>
        <v>0</v>
      </c>
      <c r="G18" s="13"/>
      <c r="H18" s="14"/>
    </row>
    <row r="19" spans="1:8" ht="33.75" customHeight="1">
      <c r="A19" s="9">
        <v>1</v>
      </c>
      <c r="B19" s="9" t="s">
        <v>38</v>
      </c>
      <c r="C19" s="10" t="s">
        <v>37</v>
      </c>
      <c r="D19" s="10">
        <v>280</v>
      </c>
      <c r="E19" s="10">
        <v>14000</v>
      </c>
      <c r="F19" s="11">
        <f t="shared" si="0"/>
        <v>9.6228661294357989E-2</v>
      </c>
      <c r="G19" s="10" t="s">
        <v>48</v>
      </c>
      <c r="H19" s="14"/>
    </row>
    <row r="20" spans="1:8" ht="18" customHeight="1">
      <c r="A20" s="9">
        <v>2</v>
      </c>
      <c r="B20" s="9" t="s">
        <v>41</v>
      </c>
      <c r="C20" s="10" t="s">
        <v>32</v>
      </c>
      <c r="D20" s="10">
        <v>20</v>
      </c>
      <c r="E20" s="10">
        <v>3200</v>
      </c>
      <c r="F20" s="11">
        <f t="shared" si="0"/>
        <v>2.199512258156754E-2</v>
      </c>
      <c r="G20" s="10" t="s">
        <v>48</v>
      </c>
      <c r="H20" s="14"/>
    </row>
    <row r="21" spans="1:8" ht="23.25" customHeight="1">
      <c r="A21" s="9">
        <v>3</v>
      </c>
      <c r="B21" s="9" t="s">
        <v>39</v>
      </c>
      <c r="C21" s="10" t="s">
        <v>32</v>
      </c>
      <c r="D21" s="10">
        <v>240</v>
      </c>
      <c r="E21" s="10">
        <v>38400</v>
      </c>
      <c r="F21" s="11">
        <f t="shared" si="0"/>
        <v>0.26394147097881049</v>
      </c>
      <c r="G21" s="10" t="s">
        <v>48</v>
      </c>
      <c r="H21" s="14"/>
    </row>
    <row r="22" spans="1:8" ht="29.25" customHeight="1">
      <c r="A22" s="9">
        <v>4</v>
      </c>
      <c r="B22" s="9" t="s">
        <v>44</v>
      </c>
      <c r="C22" s="10" t="s">
        <v>32</v>
      </c>
      <c r="D22" s="10">
        <v>25</v>
      </c>
      <c r="E22" s="10">
        <v>25000</v>
      </c>
      <c r="F22" s="11">
        <f t="shared" si="0"/>
        <v>0.1718368951684964</v>
      </c>
      <c r="G22" s="10" t="s">
        <v>48</v>
      </c>
      <c r="H22" s="14"/>
    </row>
    <row r="23" spans="1:8" ht="15.75">
      <c r="A23" s="9"/>
      <c r="B23" s="9"/>
      <c r="C23" s="16"/>
      <c r="D23" s="16"/>
      <c r="E23" s="17"/>
      <c r="F23" s="11">
        <f t="shared" si="0"/>
        <v>0</v>
      </c>
      <c r="G23" s="10"/>
      <c r="H23" s="14"/>
    </row>
    <row r="24" spans="1:8" ht="14.45" customHeight="1">
      <c r="A24" s="32" t="s">
        <v>11</v>
      </c>
      <c r="B24" s="32"/>
      <c r="C24" s="13"/>
      <c r="D24" s="13"/>
      <c r="E24" s="13"/>
      <c r="F24" s="11">
        <f t="shared" si="0"/>
        <v>0</v>
      </c>
      <c r="G24" s="13"/>
      <c r="H24" s="14"/>
    </row>
    <row r="25" spans="1:8" ht="19.5" customHeight="1">
      <c r="A25" s="9">
        <v>1</v>
      </c>
      <c r="B25" s="9" t="s">
        <v>97</v>
      </c>
      <c r="C25" s="10" t="s">
        <v>32</v>
      </c>
      <c r="D25" s="10">
        <v>30</v>
      </c>
      <c r="E25" s="10">
        <f>4800*2</f>
        <v>9600</v>
      </c>
      <c r="F25" s="11">
        <f t="shared" si="0"/>
        <v>6.5985367744702622E-2</v>
      </c>
      <c r="G25" s="10" t="s">
        <v>47</v>
      </c>
      <c r="H25" s="14"/>
    </row>
    <row r="26" spans="1:8" ht="15.75">
      <c r="A26" s="9"/>
      <c r="B26" s="9"/>
      <c r="C26" s="10"/>
      <c r="D26" s="10"/>
      <c r="E26" s="10"/>
      <c r="F26" s="11">
        <f t="shared" si="0"/>
        <v>0</v>
      </c>
      <c r="G26" s="10"/>
      <c r="H26" s="14"/>
    </row>
    <row r="27" spans="1:8" ht="14.45" customHeight="1">
      <c r="A27" s="32" t="s">
        <v>12</v>
      </c>
      <c r="B27" s="32"/>
      <c r="C27" s="13"/>
      <c r="D27" s="13"/>
      <c r="E27" s="13"/>
      <c r="F27" s="11">
        <f t="shared" si="0"/>
        <v>0</v>
      </c>
      <c r="G27" s="13"/>
      <c r="H27" s="14"/>
    </row>
    <row r="28" spans="1:8" ht="15.75">
      <c r="A28" s="9"/>
      <c r="B28" s="9"/>
      <c r="C28" s="10"/>
      <c r="D28" s="10"/>
      <c r="E28" s="10"/>
      <c r="F28" s="11">
        <f t="shared" si="0"/>
        <v>0</v>
      </c>
      <c r="G28" s="10"/>
      <c r="H28" s="14"/>
    </row>
    <row r="29" spans="1:8" ht="15.75">
      <c r="A29" s="9"/>
      <c r="B29" s="9"/>
      <c r="C29" s="10"/>
      <c r="D29" s="10"/>
      <c r="E29" s="10"/>
      <c r="F29" s="11">
        <f t="shared" si="0"/>
        <v>0</v>
      </c>
      <c r="G29" s="10"/>
      <c r="H29" s="14"/>
    </row>
    <row r="30" spans="1:8" ht="14.45" customHeight="1">
      <c r="A30" s="32" t="s">
        <v>13</v>
      </c>
      <c r="B30" s="32"/>
      <c r="C30" s="13"/>
      <c r="D30" s="13"/>
      <c r="E30" s="13"/>
      <c r="F30" s="11">
        <f t="shared" si="0"/>
        <v>0</v>
      </c>
      <c r="G30" s="13"/>
      <c r="H30" s="14"/>
    </row>
    <row r="31" spans="1:8" ht="17.25" customHeight="1">
      <c r="A31" s="9">
        <v>1</v>
      </c>
      <c r="B31" s="9"/>
      <c r="C31" s="10"/>
      <c r="D31" s="10"/>
      <c r="E31" s="10"/>
      <c r="F31" s="11"/>
      <c r="G31" s="10"/>
      <c r="H31" s="14"/>
    </row>
    <row r="32" spans="1:8" ht="14.45" customHeight="1">
      <c r="A32" s="34" t="s">
        <v>14</v>
      </c>
      <c r="B32" s="32"/>
      <c r="C32" s="13"/>
      <c r="D32" s="13"/>
      <c r="E32" s="13"/>
      <c r="F32" s="11">
        <f t="shared" si="0"/>
        <v>0</v>
      </c>
      <c r="G32" s="13"/>
      <c r="H32" s="14"/>
    </row>
    <row r="33" spans="1:8" ht="15.75">
      <c r="A33" s="9"/>
      <c r="B33" s="9"/>
      <c r="C33" s="10"/>
      <c r="D33" s="10"/>
      <c r="E33" s="10"/>
      <c r="F33" s="11">
        <f t="shared" si="0"/>
        <v>0</v>
      </c>
      <c r="G33" s="10"/>
      <c r="H33" s="14"/>
    </row>
    <row r="34" spans="1:8" ht="14.45" customHeight="1">
      <c r="A34" s="34" t="s">
        <v>15</v>
      </c>
      <c r="B34" s="32"/>
      <c r="C34" s="13"/>
      <c r="D34" s="13"/>
      <c r="E34" s="13"/>
      <c r="F34" s="11"/>
      <c r="G34" s="13"/>
      <c r="H34" s="14"/>
    </row>
    <row r="35" spans="1:8" ht="21" customHeight="1">
      <c r="A35" s="9">
        <v>2</v>
      </c>
      <c r="B35" s="9" t="s">
        <v>42</v>
      </c>
      <c r="C35" s="10" t="s">
        <v>112</v>
      </c>
      <c r="D35" s="10">
        <v>160</v>
      </c>
      <c r="E35" s="15">
        <v>25600</v>
      </c>
      <c r="F35" s="11">
        <f t="shared" si="0"/>
        <v>0.17596098065254032</v>
      </c>
      <c r="G35" s="10" t="s">
        <v>48</v>
      </c>
      <c r="H35" s="14"/>
    </row>
    <row r="36" spans="1:8" ht="22.5" customHeight="1">
      <c r="A36" s="18">
        <v>3</v>
      </c>
      <c r="B36" s="18" t="s">
        <v>46</v>
      </c>
      <c r="C36" s="10" t="s">
        <v>32</v>
      </c>
      <c r="D36" s="12">
        <v>50</v>
      </c>
      <c r="E36" s="19">
        <v>10000</v>
      </c>
      <c r="F36" s="11">
        <f t="shared" si="0"/>
        <v>6.8734758067398566E-2</v>
      </c>
      <c r="G36" s="10" t="s">
        <v>48</v>
      </c>
      <c r="H36" s="14"/>
    </row>
    <row r="37" spans="1:8" ht="23.25" customHeight="1">
      <c r="A37" s="18">
        <v>4</v>
      </c>
      <c r="B37" s="18" t="s">
        <v>43</v>
      </c>
      <c r="C37" s="10" t="s">
        <v>112</v>
      </c>
      <c r="D37" s="12">
        <v>850</v>
      </c>
      <c r="E37" s="19">
        <v>136000</v>
      </c>
      <c r="F37" s="11">
        <f t="shared" si="0"/>
        <v>0.93479270971662043</v>
      </c>
      <c r="G37" s="10" t="s">
        <v>48</v>
      </c>
      <c r="H37" s="14"/>
    </row>
    <row r="38" spans="1:8" ht="14.45" customHeight="1">
      <c r="A38" s="32" t="s">
        <v>16</v>
      </c>
      <c r="B38" s="32"/>
      <c r="C38" s="13"/>
      <c r="D38" s="13"/>
      <c r="E38" s="13"/>
      <c r="F38" s="11">
        <f t="shared" si="0"/>
        <v>0</v>
      </c>
      <c r="G38" s="13"/>
      <c r="H38" s="14"/>
    </row>
    <row r="39" spans="1:8" ht="15.75">
      <c r="A39" s="9"/>
      <c r="B39" s="9"/>
      <c r="C39" s="10"/>
      <c r="D39" s="10"/>
      <c r="E39" s="10"/>
      <c r="F39" s="11">
        <f t="shared" si="0"/>
        <v>0</v>
      </c>
      <c r="G39" s="10"/>
      <c r="H39" s="14"/>
    </row>
    <row r="40" spans="1:8" ht="15.75">
      <c r="A40" s="9"/>
      <c r="B40" s="9"/>
      <c r="C40" s="10"/>
      <c r="D40" s="10"/>
      <c r="E40" s="10"/>
      <c r="F40" s="11">
        <f t="shared" si="0"/>
        <v>0</v>
      </c>
      <c r="G40" s="10"/>
      <c r="H40" s="14"/>
    </row>
    <row r="41" spans="1:8" ht="14.45" customHeight="1">
      <c r="A41" s="32" t="s">
        <v>17</v>
      </c>
      <c r="B41" s="32"/>
      <c r="C41" s="13"/>
      <c r="D41" s="13"/>
      <c r="E41" s="13"/>
      <c r="F41" s="11">
        <f t="shared" si="0"/>
        <v>0</v>
      </c>
      <c r="G41" s="13"/>
      <c r="H41" s="14"/>
    </row>
    <row r="42" spans="1:8" ht="15.75">
      <c r="A42" s="18">
        <v>1</v>
      </c>
      <c r="B42" s="18" t="s">
        <v>34</v>
      </c>
      <c r="C42" s="12" t="s">
        <v>30</v>
      </c>
      <c r="D42" s="12">
        <v>226</v>
      </c>
      <c r="E42" s="12">
        <f>D42*220</f>
        <v>49720</v>
      </c>
      <c r="F42" s="11">
        <f t="shared" si="0"/>
        <v>0.34174921711110562</v>
      </c>
      <c r="G42" s="12" t="s">
        <v>49</v>
      </c>
      <c r="H42" s="14"/>
    </row>
    <row r="43" spans="1:8" ht="15.75">
      <c r="A43" s="20">
        <v>2</v>
      </c>
      <c r="B43" s="18" t="s">
        <v>110</v>
      </c>
      <c r="C43" s="12" t="s">
        <v>111</v>
      </c>
      <c r="D43" s="12">
        <v>4</v>
      </c>
      <c r="E43" s="12">
        <f>52*4*600+12*1000*4</f>
        <v>172800</v>
      </c>
      <c r="F43" s="11">
        <f t="shared" si="0"/>
        <v>1.187736619404647</v>
      </c>
      <c r="G43" s="12"/>
      <c r="H43" s="14"/>
    </row>
    <row r="44" spans="1:8" ht="31.5">
      <c r="A44" s="30">
        <v>3</v>
      </c>
      <c r="B44" s="9" t="s">
        <v>93</v>
      </c>
      <c r="C44" s="10"/>
      <c r="D44" s="10"/>
      <c r="E44" s="15"/>
      <c r="F44" s="11">
        <f t="shared" si="0"/>
        <v>0</v>
      </c>
      <c r="G44" s="10"/>
      <c r="H44" s="14"/>
    </row>
    <row r="45" spans="1:8" ht="15.75">
      <c r="A45" s="31"/>
      <c r="B45" s="9" t="s">
        <v>86</v>
      </c>
      <c r="C45" s="10" t="s">
        <v>112</v>
      </c>
      <c r="D45" s="10">
        <v>700</v>
      </c>
      <c r="E45" s="15">
        <v>270000</v>
      </c>
      <c r="F45" s="11">
        <f t="shared" si="0"/>
        <v>1.855838467819761</v>
      </c>
      <c r="G45" s="10" t="s">
        <v>60</v>
      </c>
      <c r="H45" s="14"/>
    </row>
    <row r="46" spans="1:8" ht="15.75">
      <c r="A46" s="31"/>
      <c r="B46" s="9" t="s">
        <v>87</v>
      </c>
      <c r="C46" s="10" t="s">
        <v>112</v>
      </c>
      <c r="D46" s="10">
        <v>700</v>
      </c>
      <c r="E46" s="15">
        <v>270000</v>
      </c>
      <c r="F46" s="11">
        <f t="shared" si="0"/>
        <v>1.855838467819761</v>
      </c>
      <c r="G46" s="10" t="s">
        <v>60</v>
      </c>
      <c r="H46" s="14"/>
    </row>
    <row r="47" spans="1:8" ht="15.75">
      <c r="A47" s="31"/>
      <c r="B47" s="9" t="s">
        <v>88</v>
      </c>
      <c r="C47" s="10" t="s">
        <v>112</v>
      </c>
      <c r="D47" s="10">
        <v>700</v>
      </c>
      <c r="E47" s="15">
        <v>270000</v>
      </c>
      <c r="F47" s="11">
        <f t="shared" si="0"/>
        <v>1.855838467819761</v>
      </c>
      <c r="G47" s="10" t="s">
        <v>60</v>
      </c>
      <c r="H47" s="14"/>
    </row>
    <row r="48" spans="1:8" ht="15.75">
      <c r="A48" s="31"/>
      <c r="B48" s="9" t="s">
        <v>89</v>
      </c>
      <c r="C48" s="10" t="s">
        <v>112</v>
      </c>
      <c r="D48" s="10">
        <v>700</v>
      </c>
      <c r="E48" s="15">
        <f>270000-60000</f>
        <v>210000</v>
      </c>
      <c r="F48" s="11">
        <f t="shared" si="0"/>
        <v>1.4434299194153697</v>
      </c>
      <c r="G48" s="10" t="s">
        <v>60</v>
      </c>
      <c r="H48" s="14"/>
    </row>
    <row r="49" spans="1:8" ht="15.75">
      <c r="A49" s="31"/>
      <c r="B49" s="9" t="s">
        <v>90</v>
      </c>
      <c r="C49" s="10" t="s">
        <v>112</v>
      </c>
      <c r="D49" s="10">
        <v>700</v>
      </c>
      <c r="E49" s="15">
        <v>270000</v>
      </c>
      <c r="F49" s="11">
        <f t="shared" si="0"/>
        <v>1.855838467819761</v>
      </c>
      <c r="G49" s="10" t="s">
        <v>60</v>
      </c>
      <c r="H49" s="14"/>
    </row>
    <row r="50" spans="1:8" ht="14.45" customHeight="1">
      <c r="A50" s="32" t="s">
        <v>18</v>
      </c>
      <c r="B50" s="32"/>
      <c r="C50" s="13"/>
      <c r="D50" s="13"/>
      <c r="E50" s="13"/>
      <c r="F50" s="11">
        <f t="shared" si="0"/>
        <v>0</v>
      </c>
      <c r="G50" s="13"/>
      <c r="H50" s="14"/>
    </row>
    <row r="51" spans="1:8" ht="23.25" customHeight="1">
      <c r="A51" s="21">
        <v>1</v>
      </c>
      <c r="B51" s="9" t="s">
        <v>98</v>
      </c>
      <c r="C51" s="10" t="s">
        <v>32</v>
      </c>
      <c r="D51" s="10">
        <v>90</v>
      </c>
      <c r="E51" s="10">
        <v>90000</v>
      </c>
      <c r="F51" s="11">
        <f t="shared" si="0"/>
        <v>0.61861282260658701</v>
      </c>
      <c r="G51" s="10" t="str">
        <f>G45</f>
        <v>1-4 кв</v>
      </c>
      <c r="H51" s="14"/>
    </row>
    <row r="52" spans="1:8" ht="21.75" customHeight="1">
      <c r="A52" s="21">
        <v>2</v>
      </c>
      <c r="B52" s="9" t="s">
        <v>99</v>
      </c>
      <c r="C52" s="10" t="s">
        <v>32</v>
      </c>
      <c r="D52" s="10">
        <f>D51</f>
        <v>90</v>
      </c>
      <c r="E52" s="10">
        <v>90000</v>
      </c>
      <c r="F52" s="11">
        <f t="shared" si="0"/>
        <v>0.61861282260658701</v>
      </c>
      <c r="G52" s="10" t="str">
        <f t="shared" ref="G52:G55" si="1">G46</f>
        <v>1-4 кв</v>
      </c>
      <c r="H52" s="14"/>
    </row>
    <row r="53" spans="1:8" ht="18.75" customHeight="1">
      <c r="A53" s="21">
        <v>3</v>
      </c>
      <c r="B53" s="9" t="s">
        <v>100</v>
      </c>
      <c r="C53" s="10" t="s">
        <v>32</v>
      </c>
      <c r="D53" s="10">
        <f>D52</f>
        <v>90</v>
      </c>
      <c r="E53" s="10">
        <v>90000</v>
      </c>
      <c r="F53" s="11">
        <f t="shared" si="0"/>
        <v>0.61861282260658701</v>
      </c>
      <c r="G53" s="10" t="str">
        <f t="shared" si="1"/>
        <v>1-4 кв</v>
      </c>
      <c r="H53" s="14"/>
    </row>
    <row r="54" spans="1:8" ht="16.5" customHeight="1">
      <c r="A54" s="21">
        <v>4</v>
      </c>
      <c r="B54" s="9" t="s">
        <v>101</v>
      </c>
      <c r="C54" s="10" t="s">
        <v>32</v>
      </c>
      <c r="D54" s="10">
        <f>D53</f>
        <v>90</v>
      </c>
      <c r="E54" s="10">
        <v>90000</v>
      </c>
      <c r="F54" s="11">
        <f t="shared" si="0"/>
        <v>0.61861282260658701</v>
      </c>
      <c r="G54" s="10" t="str">
        <f t="shared" si="1"/>
        <v>1-4 кв</v>
      </c>
      <c r="H54" s="14"/>
    </row>
    <row r="55" spans="1:8" ht="22.5" customHeight="1">
      <c r="A55" s="21">
        <v>5</v>
      </c>
      <c r="B55" s="9" t="s">
        <v>102</v>
      </c>
      <c r="C55" s="10" t="s">
        <v>32</v>
      </c>
      <c r="D55" s="10">
        <f>D54</f>
        <v>90</v>
      </c>
      <c r="E55" s="10">
        <v>90000</v>
      </c>
      <c r="F55" s="11">
        <f t="shared" si="0"/>
        <v>0.61861282260658701</v>
      </c>
      <c r="G55" s="10" t="str">
        <f t="shared" si="1"/>
        <v>1-4 кв</v>
      </c>
      <c r="H55" s="14"/>
    </row>
    <row r="56" spans="1:8" ht="15.75">
      <c r="A56" s="22"/>
      <c r="B56" s="9"/>
      <c r="C56" s="10"/>
      <c r="D56" s="10"/>
      <c r="E56" s="10"/>
      <c r="F56" s="11">
        <f t="shared" si="0"/>
        <v>0</v>
      </c>
      <c r="G56" s="10"/>
      <c r="H56" s="14"/>
    </row>
    <row r="57" spans="1:8" ht="14.45" customHeight="1">
      <c r="A57" s="34" t="s">
        <v>21</v>
      </c>
      <c r="B57" s="32"/>
      <c r="C57" s="13"/>
      <c r="D57" s="13"/>
      <c r="E57" s="13"/>
      <c r="F57" s="11">
        <f t="shared" si="0"/>
        <v>0</v>
      </c>
      <c r="G57" s="13"/>
      <c r="H57" s="14"/>
    </row>
    <row r="58" spans="1:8" ht="32.25" customHeight="1">
      <c r="A58" s="9">
        <v>1</v>
      </c>
      <c r="B58" s="9" t="s">
        <v>103</v>
      </c>
      <c r="C58" s="10"/>
      <c r="D58" s="10"/>
      <c r="E58" s="10">
        <v>180000</v>
      </c>
      <c r="F58" s="11">
        <f t="shared" si="0"/>
        <v>1.237225645213174</v>
      </c>
      <c r="G58" s="10" t="s">
        <v>48</v>
      </c>
      <c r="H58" s="14"/>
    </row>
    <row r="59" spans="1:8" ht="30" customHeight="1">
      <c r="A59" s="9">
        <f>A58+1</f>
        <v>2</v>
      </c>
      <c r="B59" s="9" t="s">
        <v>104</v>
      </c>
      <c r="C59" s="10"/>
      <c r="D59" s="10"/>
      <c r="E59" s="10">
        <f>E58</f>
        <v>180000</v>
      </c>
      <c r="F59" s="11">
        <f t="shared" si="0"/>
        <v>1.237225645213174</v>
      </c>
      <c r="G59" s="10" t="s">
        <v>48</v>
      </c>
      <c r="H59" s="14"/>
    </row>
    <row r="60" spans="1:8" ht="30.75" customHeight="1">
      <c r="A60" s="9">
        <f t="shared" ref="A60:A62" si="2">A59+1</f>
        <v>3</v>
      </c>
      <c r="B60" s="9" t="s">
        <v>105</v>
      </c>
      <c r="C60" s="10"/>
      <c r="D60" s="10"/>
      <c r="E60" s="10">
        <f t="shared" ref="E60" si="3">E59</f>
        <v>180000</v>
      </c>
      <c r="F60" s="11">
        <f t="shared" si="0"/>
        <v>1.237225645213174</v>
      </c>
      <c r="G60" s="10" t="s">
        <v>48</v>
      </c>
      <c r="H60" s="14"/>
    </row>
    <row r="61" spans="1:8" ht="30.75" customHeight="1">
      <c r="A61" s="9">
        <f t="shared" si="2"/>
        <v>4</v>
      </c>
      <c r="B61" s="9" t="s">
        <v>106</v>
      </c>
      <c r="C61" s="10"/>
      <c r="D61" s="10"/>
      <c r="E61" s="10">
        <v>140000</v>
      </c>
      <c r="F61" s="11">
        <f t="shared" si="0"/>
        <v>0.96228661294357987</v>
      </c>
      <c r="G61" s="10" t="s">
        <v>48</v>
      </c>
      <c r="H61" s="14"/>
    </row>
    <row r="62" spans="1:8" ht="33" customHeight="1">
      <c r="A62" s="9">
        <f t="shared" si="2"/>
        <v>5</v>
      </c>
      <c r="B62" s="9" t="s">
        <v>107</v>
      </c>
      <c r="C62" s="10"/>
      <c r="D62" s="10"/>
      <c r="E62" s="10">
        <f>E60</f>
        <v>180000</v>
      </c>
      <c r="F62" s="11">
        <f t="shared" si="0"/>
        <v>1.237225645213174</v>
      </c>
      <c r="G62" s="10" t="s">
        <v>48</v>
      </c>
      <c r="H62" s="14"/>
    </row>
    <row r="63" spans="1:8" ht="18" customHeight="1">
      <c r="A63" s="9">
        <v>6</v>
      </c>
      <c r="B63" s="9" t="s">
        <v>71</v>
      </c>
      <c r="C63" s="10" t="s">
        <v>30</v>
      </c>
      <c r="D63" s="10">
        <v>25</v>
      </c>
      <c r="E63" s="10">
        <f>D63*9000</f>
        <v>225000</v>
      </c>
      <c r="F63" s="11">
        <f t="shared" si="0"/>
        <v>1.5465320565164675</v>
      </c>
      <c r="G63" s="10" t="s">
        <v>72</v>
      </c>
      <c r="H63" s="14"/>
    </row>
    <row r="64" spans="1:8" ht="14.45" customHeight="1">
      <c r="A64" s="34" t="s">
        <v>19</v>
      </c>
      <c r="B64" s="32"/>
      <c r="C64" s="13"/>
      <c r="D64" s="13"/>
      <c r="E64" s="13"/>
      <c r="F64" s="11">
        <f t="shared" si="0"/>
        <v>0</v>
      </c>
      <c r="G64" s="13"/>
      <c r="H64" s="14"/>
    </row>
    <row r="65" spans="1:8" ht="15.75">
      <c r="A65" s="9"/>
      <c r="B65" s="9" t="s">
        <v>45</v>
      </c>
      <c r="C65" s="10"/>
      <c r="D65" s="10"/>
      <c r="E65" s="10"/>
      <c r="F65" s="11">
        <f t="shared" si="0"/>
        <v>0</v>
      </c>
      <c r="G65" s="10"/>
      <c r="H65" s="14"/>
    </row>
    <row r="66" spans="1:8" ht="40.5" customHeight="1">
      <c r="A66" s="33" t="s">
        <v>22</v>
      </c>
      <c r="B66" s="33"/>
      <c r="C66" s="13"/>
      <c r="D66" s="13"/>
      <c r="E66" s="13"/>
      <c r="F66" s="11">
        <f t="shared" si="0"/>
        <v>0</v>
      </c>
      <c r="G66" s="13"/>
      <c r="H66" s="14"/>
    </row>
    <row r="67" spans="1:8" ht="67.5" customHeight="1">
      <c r="A67" s="23">
        <v>1</v>
      </c>
      <c r="B67" s="9" t="s">
        <v>73</v>
      </c>
      <c r="C67" s="10" t="s">
        <v>74</v>
      </c>
      <c r="D67" s="10">
        <v>25</v>
      </c>
      <c r="E67" s="10">
        <f>D67*400</f>
        <v>10000</v>
      </c>
      <c r="F67" s="11">
        <f t="shared" si="0"/>
        <v>6.8734758067398566E-2</v>
      </c>
      <c r="G67" s="24" t="s">
        <v>75</v>
      </c>
      <c r="H67" s="14"/>
    </row>
    <row r="68" spans="1:8" ht="15.75">
      <c r="A68" s="9"/>
      <c r="B68" s="9"/>
      <c r="C68" s="10"/>
      <c r="D68" s="10"/>
      <c r="E68" s="10"/>
      <c r="F68" s="11">
        <f t="shared" si="0"/>
        <v>0</v>
      </c>
      <c r="G68" s="10"/>
      <c r="H68" s="14"/>
    </row>
    <row r="69" spans="1:8" ht="36.75" customHeight="1">
      <c r="A69" s="34" t="s">
        <v>20</v>
      </c>
      <c r="B69" s="32"/>
      <c r="C69" s="13"/>
      <c r="D69" s="13"/>
      <c r="E69" s="13"/>
      <c r="F69" s="11">
        <f t="shared" si="0"/>
        <v>0</v>
      </c>
      <c r="G69" s="13"/>
      <c r="H69" s="14"/>
    </row>
    <row r="70" spans="1:8" ht="55.5" customHeight="1">
      <c r="A70" s="23">
        <v>1</v>
      </c>
      <c r="B70" s="23" t="s">
        <v>56</v>
      </c>
      <c r="C70" s="10" t="s">
        <v>35</v>
      </c>
      <c r="D70" s="10">
        <v>67</v>
      </c>
      <c r="E70" s="10"/>
      <c r="F70" s="11">
        <f t="shared" si="0"/>
        <v>0</v>
      </c>
      <c r="G70" s="10" t="s">
        <v>48</v>
      </c>
      <c r="H70" s="14"/>
    </row>
    <row r="71" spans="1:8" ht="15.75">
      <c r="A71" s="9"/>
      <c r="B71" s="9"/>
      <c r="C71" s="10"/>
      <c r="D71" s="10"/>
      <c r="E71" s="10"/>
      <c r="F71" s="11">
        <f t="shared" si="0"/>
        <v>0</v>
      </c>
      <c r="G71" s="10"/>
      <c r="H71" s="14"/>
    </row>
    <row r="72" spans="1:8" ht="34.15" customHeight="1">
      <c r="A72" s="34" t="s">
        <v>23</v>
      </c>
      <c r="B72" s="32"/>
      <c r="C72" s="13"/>
      <c r="D72" s="13"/>
      <c r="E72" s="13"/>
      <c r="F72" s="11">
        <f t="shared" si="0"/>
        <v>0</v>
      </c>
      <c r="G72" s="13"/>
      <c r="H72" s="14"/>
    </row>
    <row r="73" spans="1:8" ht="36" customHeight="1">
      <c r="A73" s="23">
        <v>1</v>
      </c>
      <c r="B73" s="9" t="s">
        <v>55</v>
      </c>
      <c r="C73" s="10" t="s">
        <v>35</v>
      </c>
      <c r="D73" s="10">
        <v>230</v>
      </c>
      <c r="E73" s="10"/>
      <c r="F73" s="11">
        <f t="shared" si="0"/>
        <v>0</v>
      </c>
      <c r="G73" s="10" t="s">
        <v>47</v>
      </c>
      <c r="H73" s="14"/>
    </row>
    <row r="74" spans="1:8" ht="25.5" customHeight="1">
      <c r="A74" s="23">
        <v>2</v>
      </c>
      <c r="B74" s="9" t="s">
        <v>51</v>
      </c>
      <c r="C74" s="10" t="s">
        <v>35</v>
      </c>
      <c r="D74" s="10">
        <v>170</v>
      </c>
      <c r="E74" s="10">
        <v>170000</v>
      </c>
      <c r="F74" s="11">
        <f t="shared" si="0"/>
        <v>1.1684908871457755</v>
      </c>
      <c r="G74" s="10" t="s">
        <v>47</v>
      </c>
      <c r="H74" s="14"/>
    </row>
    <row r="75" spans="1:8" ht="36.75" customHeight="1">
      <c r="A75" s="23">
        <v>3</v>
      </c>
      <c r="B75" s="9" t="s">
        <v>50</v>
      </c>
      <c r="C75" s="10" t="s">
        <v>30</v>
      </c>
      <c r="D75" s="10">
        <v>25</v>
      </c>
      <c r="E75" s="10">
        <v>5000</v>
      </c>
      <c r="F75" s="11">
        <f t="shared" si="0"/>
        <v>3.4367379033699283E-2</v>
      </c>
      <c r="G75" s="10" t="s">
        <v>47</v>
      </c>
      <c r="H75" s="14"/>
    </row>
    <row r="76" spans="1:8" ht="34.5" customHeight="1">
      <c r="A76" s="23">
        <v>4</v>
      </c>
      <c r="B76" s="9" t="s">
        <v>53</v>
      </c>
      <c r="C76" s="10" t="s">
        <v>30</v>
      </c>
      <c r="D76" s="10">
        <v>70</v>
      </c>
      <c r="E76" s="10">
        <v>14000</v>
      </c>
      <c r="F76" s="11">
        <f t="shared" si="0"/>
        <v>9.6228661294357989E-2</v>
      </c>
      <c r="G76" s="10" t="s">
        <v>47</v>
      </c>
      <c r="H76" s="14"/>
    </row>
    <row r="77" spans="1:8" ht="39.75" customHeight="1">
      <c r="A77" s="23">
        <v>5</v>
      </c>
      <c r="B77" s="9" t="s">
        <v>54</v>
      </c>
      <c r="C77" s="10" t="s">
        <v>30</v>
      </c>
      <c r="D77" s="10">
        <v>8</v>
      </c>
      <c r="E77" s="10">
        <v>143000</v>
      </c>
      <c r="F77" s="11">
        <f t="shared" si="0"/>
        <v>0.98290704036379939</v>
      </c>
      <c r="G77" s="10" t="s">
        <v>57</v>
      </c>
      <c r="H77" s="14"/>
    </row>
    <row r="78" spans="1:8" ht="44.25" customHeight="1">
      <c r="A78" s="23">
        <f>A77+1</f>
        <v>6</v>
      </c>
      <c r="B78" s="9" t="s">
        <v>58</v>
      </c>
      <c r="C78" s="10" t="s">
        <v>30</v>
      </c>
      <c r="D78" s="10">
        <v>70</v>
      </c>
      <c r="E78" s="10">
        <v>24400</v>
      </c>
      <c r="F78" s="11">
        <f t="shared" si="0"/>
        <v>0.16771280968445249</v>
      </c>
      <c r="G78" s="10" t="s">
        <v>57</v>
      </c>
      <c r="H78" s="14"/>
    </row>
    <row r="79" spans="1:8" ht="37.5" customHeight="1">
      <c r="A79" s="23">
        <f t="shared" ref="A79:A81" si="4">A78+1</f>
        <v>7</v>
      </c>
      <c r="B79" s="9" t="s">
        <v>92</v>
      </c>
      <c r="C79" s="10" t="s">
        <v>35</v>
      </c>
      <c r="D79" s="10">
        <v>23</v>
      </c>
      <c r="E79" s="10">
        <v>175000</v>
      </c>
      <c r="F79" s="11">
        <f t="shared" si="0"/>
        <v>1.2028582661794749</v>
      </c>
      <c r="G79" s="10" t="s">
        <v>62</v>
      </c>
      <c r="H79" s="14"/>
    </row>
    <row r="80" spans="1:8" ht="48" customHeight="1">
      <c r="A80" s="23">
        <f t="shared" si="4"/>
        <v>8</v>
      </c>
      <c r="B80" s="9" t="s">
        <v>63</v>
      </c>
      <c r="C80" s="10" t="s">
        <v>35</v>
      </c>
      <c r="D80" s="10">
        <v>700</v>
      </c>
      <c r="E80" s="10">
        <f>D80*1000</f>
        <v>700000</v>
      </c>
      <c r="F80" s="11">
        <f t="shared" si="0"/>
        <v>4.8114330647178996</v>
      </c>
      <c r="G80" s="10" t="str">
        <f>G81</f>
        <v>2-3 кв</v>
      </c>
      <c r="H80" s="14"/>
    </row>
    <row r="81" spans="1:8" ht="32.25" customHeight="1">
      <c r="A81" s="23">
        <f t="shared" si="4"/>
        <v>9</v>
      </c>
      <c r="B81" s="9" t="s">
        <v>76</v>
      </c>
      <c r="C81" s="10" t="s">
        <v>77</v>
      </c>
      <c r="D81" s="10">
        <v>450</v>
      </c>
      <c r="E81" s="10"/>
      <c r="F81" s="11">
        <f t="shared" ref="F81:F114" si="5">E81/(12*$G$6)</f>
        <v>0</v>
      </c>
      <c r="G81" s="10" t="s">
        <v>47</v>
      </c>
      <c r="H81" s="14"/>
    </row>
    <row r="82" spans="1:8" ht="15.75">
      <c r="A82" s="9"/>
      <c r="B82" s="9"/>
      <c r="C82" s="10"/>
      <c r="D82" s="10"/>
      <c r="E82" s="10"/>
      <c r="F82" s="11">
        <f t="shared" si="5"/>
        <v>0</v>
      </c>
      <c r="G82" s="10"/>
      <c r="H82" s="14"/>
    </row>
    <row r="83" spans="1:8" ht="31.9" customHeight="1">
      <c r="A83" s="34" t="s">
        <v>24</v>
      </c>
      <c r="B83" s="32"/>
      <c r="C83" s="13"/>
      <c r="D83" s="13"/>
      <c r="E83" s="13"/>
      <c r="F83" s="11">
        <f t="shared" si="5"/>
        <v>0</v>
      </c>
      <c r="G83" s="13"/>
      <c r="H83" s="14"/>
    </row>
    <row r="84" spans="1:8" ht="30" customHeight="1">
      <c r="A84" s="9">
        <v>1</v>
      </c>
      <c r="B84" s="23" t="s">
        <v>52</v>
      </c>
      <c r="C84" s="10" t="s">
        <v>35</v>
      </c>
      <c r="D84" s="10">
        <v>230</v>
      </c>
      <c r="E84" s="10">
        <v>230000</v>
      </c>
      <c r="F84" s="11">
        <f t="shared" si="5"/>
        <v>1.5808994355501669</v>
      </c>
      <c r="G84" s="10" t="s">
        <v>47</v>
      </c>
      <c r="H84" s="14"/>
    </row>
    <row r="85" spans="1:8" ht="15.75">
      <c r="A85" s="9"/>
      <c r="B85" s="29" t="s">
        <v>114</v>
      </c>
      <c r="C85" s="10" t="s">
        <v>30</v>
      </c>
      <c r="D85" s="10">
        <v>2</v>
      </c>
      <c r="E85" s="15">
        <v>20000</v>
      </c>
      <c r="F85" s="11">
        <f t="shared" si="5"/>
        <v>0.13746951613479713</v>
      </c>
      <c r="G85" s="10" t="s">
        <v>47</v>
      </c>
      <c r="H85" s="14"/>
    </row>
    <row r="86" spans="1:8" ht="37.5" customHeight="1">
      <c r="A86" s="33" t="s">
        <v>25</v>
      </c>
      <c r="B86" s="33"/>
      <c r="C86" s="13"/>
      <c r="D86" s="13"/>
      <c r="E86" s="13"/>
      <c r="F86" s="11">
        <f t="shared" si="5"/>
        <v>0</v>
      </c>
      <c r="G86" s="13"/>
      <c r="H86" s="14"/>
    </row>
    <row r="87" spans="1:8" ht="51.75" customHeight="1">
      <c r="A87" s="9">
        <v>1</v>
      </c>
      <c r="B87" s="9" t="s">
        <v>66</v>
      </c>
      <c r="C87" s="10" t="s">
        <v>30</v>
      </c>
      <c r="D87" s="10">
        <v>7</v>
      </c>
      <c r="E87" s="10">
        <v>128000</v>
      </c>
      <c r="F87" s="11">
        <f t="shared" si="5"/>
        <v>0.87980490326270155</v>
      </c>
      <c r="G87" s="10" t="s">
        <v>60</v>
      </c>
      <c r="H87" s="14"/>
    </row>
    <row r="88" spans="1:8" ht="48.75" customHeight="1">
      <c r="A88" s="9">
        <v>2</v>
      </c>
      <c r="B88" s="9" t="s">
        <v>67</v>
      </c>
      <c r="C88" s="10" t="s">
        <v>30</v>
      </c>
      <c r="D88" s="10">
        <v>7</v>
      </c>
      <c r="E88" s="10">
        <v>68000</v>
      </c>
      <c r="F88" s="11">
        <f t="shared" si="5"/>
        <v>0.46739635485831021</v>
      </c>
      <c r="G88" s="10" t="s">
        <v>68</v>
      </c>
      <c r="H88" s="14"/>
    </row>
    <row r="89" spans="1:8" ht="25.5" customHeight="1">
      <c r="A89" s="9">
        <v>3</v>
      </c>
      <c r="B89" s="9" t="s">
        <v>69</v>
      </c>
      <c r="C89" s="10" t="s">
        <v>30</v>
      </c>
      <c r="D89" s="10">
        <v>7</v>
      </c>
      <c r="E89" s="10">
        <v>87000</v>
      </c>
      <c r="F89" s="11">
        <f t="shared" si="5"/>
        <v>0.59799239518636749</v>
      </c>
      <c r="G89" s="10" t="s">
        <v>57</v>
      </c>
      <c r="H89" s="14"/>
    </row>
    <row r="90" spans="1:8" ht="15.75">
      <c r="A90" s="9">
        <v>4</v>
      </c>
      <c r="B90" s="9" t="s">
        <v>70</v>
      </c>
      <c r="C90" s="10" t="s">
        <v>30</v>
      </c>
      <c r="D90" s="10">
        <v>2</v>
      </c>
      <c r="E90" s="10">
        <v>76000</v>
      </c>
      <c r="F90" s="11">
        <f t="shared" si="5"/>
        <v>0.52238416131222909</v>
      </c>
      <c r="G90" s="10" t="s">
        <v>57</v>
      </c>
      <c r="H90" s="14"/>
    </row>
    <row r="91" spans="1:8" ht="66" customHeight="1">
      <c r="A91" s="43">
        <v>5</v>
      </c>
      <c r="B91" s="9" t="s">
        <v>84</v>
      </c>
      <c r="C91" s="10"/>
      <c r="D91" s="10"/>
      <c r="E91" s="10"/>
      <c r="F91" s="11">
        <f t="shared" si="5"/>
        <v>0</v>
      </c>
      <c r="G91" s="10"/>
      <c r="H91" s="14"/>
    </row>
    <row r="92" spans="1:8" ht="15.75">
      <c r="A92" s="44"/>
      <c r="B92" s="9" t="s">
        <v>85</v>
      </c>
      <c r="C92" s="10" t="s">
        <v>30</v>
      </c>
      <c r="D92" s="10">
        <v>1</v>
      </c>
      <c r="E92" s="10">
        <v>320000</v>
      </c>
      <c r="F92" s="11">
        <f t="shared" si="5"/>
        <v>2.1995122581567541</v>
      </c>
      <c r="G92" s="10" t="s">
        <v>60</v>
      </c>
      <c r="H92" s="14"/>
    </row>
    <row r="93" spans="1:8" ht="15.75">
      <c r="A93" s="44"/>
      <c r="B93" s="9" t="s">
        <v>86</v>
      </c>
      <c r="C93" s="10" t="s">
        <v>30</v>
      </c>
      <c r="D93" s="10">
        <v>1</v>
      </c>
      <c r="E93" s="10">
        <v>320000</v>
      </c>
      <c r="F93" s="11">
        <f t="shared" si="5"/>
        <v>2.1995122581567541</v>
      </c>
      <c r="G93" s="10" t="s">
        <v>60</v>
      </c>
      <c r="H93" s="14"/>
    </row>
    <row r="94" spans="1:8" ht="15.75">
      <c r="A94" s="44"/>
      <c r="B94" s="9" t="s">
        <v>87</v>
      </c>
      <c r="C94" s="10" t="s">
        <v>30</v>
      </c>
      <c r="D94" s="10">
        <v>1</v>
      </c>
      <c r="E94" s="10">
        <v>320000</v>
      </c>
      <c r="F94" s="11">
        <f t="shared" si="5"/>
        <v>2.1995122581567541</v>
      </c>
      <c r="G94" s="10" t="s">
        <v>60</v>
      </c>
      <c r="H94" s="14"/>
    </row>
    <row r="95" spans="1:8" ht="15.75">
      <c r="A95" s="44"/>
      <c r="B95" s="9" t="s">
        <v>88</v>
      </c>
      <c r="C95" s="10" t="s">
        <v>30</v>
      </c>
      <c r="D95" s="10">
        <v>1</v>
      </c>
      <c r="E95" s="10">
        <v>320000</v>
      </c>
      <c r="F95" s="11">
        <f t="shared" si="5"/>
        <v>2.1995122581567541</v>
      </c>
      <c r="G95" s="10" t="s">
        <v>60</v>
      </c>
      <c r="H95" s="14"/>
    </row>
    <row r="96" spans="1:8" ht="15.75">
      <c r="A96" s="44"/>
      <c r="B96" s="9" t="s">
        <v>89</v>
      </c>
      <c r="C96" s="10" t="s">
        <v>30</v>
      </c>
      <c r="D96" s="10">
        <v>1</v>
      </c>
      <c r="E96" s="10">
        <v>320000</v>
      </c>
      <c r="F96" s="11">
        <f t="shared" si="5"/>
        <v>2.1995122581567541</v>
      </c>
      <c r="G96" s="10" t="s">
        <v>60</v>
      </c>
      <c r="H96" s="14"/>
    </row>
    <row r="97" spans="1:8" ht="15.75">
      <c r="A97" s="44"/>
      <c r="B97" s="9" t="s">
        <v>90</v>
      </c>
      <c r="C97" s="10" t="s">
        <v>30</v>
      </c>
      <c r="D97" s="10">
        <v>1</v>
      </c>
      <c r="E97" s="10">
        <v>320000</v>
      </c>
      <c r="F97" s="11">
        <f t="shared" si="5"/>
        <v>2.1995122581567541</v>
      </c>
      <c r="G97" s="10" t="s">
        <v>60</v>
      </c>
      <c r="H97" s="14"/>
    </row>
    <row r="98" spans="1:8" ht="15.75">
      <c r="A98" s="45"/>
      <c r="B98" s="9" t="s">
        <v>91</v>
      </c>
      <c r="C98" s="10" t="s">
        <v>30</v>
      </c>
      <c r="D98" s="10">
        <v>1</v>
      </c>
      <c r="E98" s="10">
        <v>320000</v>
      </c>
      <c r="F98" s="11">
        <f t="shared" si="5"/>
        <v>2.1995122581567541</v>
      </c>
      <c r="G98" s="10" t="s">
        <v>60</v>
      </c>
      <c r="H98" s="14"/>
    </row>
    <row r="99" spans="1:8" ht="39" customHeight="1">
      <c r="A99" s="9">
        <v>6</v>
      </c>
      <c r="B99" s="9" t="s">
        <v>64</v>
      </c>
      <c r="C99" s="10" t="s">
        <v>30</v>
      </c>
      <c r="D99" s="10">
        <v>7</v>
      </c>
      <c r="E99" s="10">
        <v>54000</v>
      </c>
      <c r="F99" s="11">
        <f t="shared" si="5"/>
        <v>0.37116769356395224</v>
      </c>
      <c r="G99" s="10" t="s">
        <v>60</v>
      </c>
      <c r="H99" s="14"/>
    </row>
    <row r="100" spans="1:8" ht="15.75">
      <c r="A100" s="9"/>
      <c r="B100" s="9"/>
      <c r="C100" s="10"/>
      <c r="D100" s="10"/>
      <c r="E100" s="10"/>
      <c r="F100" s="11">
        <f t="shared" si="5"/>
        <v>0</v>
      </c>
      <c r="G100" s="10"/>
      <c r="H100" s="14"/>
    </row>
    <row r="101" spans="1:8" ht="33.6" customHeight="1">
      <c r="A101" s="34" t="s">
        <v>26</v>
      </c>
      <c r="B101" s="32"/>
      <c r="C101" s="13"/>
      <c r="D101" s="13"/>
      <c r="E101" s="13"/>
      <c r="F101" s="11">
        <f t="shared" si="5"/>
        <v>0</v>
      </c>
      <c r="G101" s="13"/>
      <c r="H101" s="14"/>
    </row>
    <row r="102" spans="1:8" ht="15" customHeight="1">
      <c r="A102" s="9"/>
      <c r="B102" s="9"/>
      <c r="C102" s="10"/>
      <c r="D102" s="10"/>
      <c r="E102" s="10"/>
      <c r="F102" s="11">
        <f t="shared" si="5"/>
        <v>0</v>
      </c>
      <c r="G102" s="10"/>
      <c r="H102" s="14"/>
    </row>
    <row r="103" spans="1:8" ht="15.75">
      <c r="A103" s="9"/>
      <c r="B103" s="9"/>
      <c r="C103" s="10"/>
      <c r="D103" s="10"/>
      <c r="E103" s="10"/>
      <c r="F103" s="11">
        <f t="shared" si="5"/>
        <v>0</v>
      </c>
      <c r="G103" s="10"/>
      <c r="H103" s="14"/>
    </row>
    <row r="104" spans="1:8" ht="14.45" customHeight="1">
      <c r="A104" s="34" t="s">
        <v>27</v>
      </c>
      <c r="B104" s="32"/>
      <c r="C104" s="13"/>
      <c r="D104" s="13"/>
      <c r="E104" s="13"/>
      <c r="F104" s="11">
        <f t="shared" si="5"/>
        <v>0</v>
      </c>
      <c r="G104" s="13"/>
      <c r="H104" s="14"/>
    </row>
    <row r="105" spans="1:8" ht="34.5" customHeight="1">
      <c r="A105" s="9">
        <v>1</v>
      </c>
      <c r="B105" s="9" t="s">
        <v>109</v>
      </c>
      <c r="C105" s="10" t="s">
        <v>30</v>
      </c>
      <c r="D105" s="10">
        <v>1</v>
      </c>
      <c r="E105" s="10">
        <v>100000</v>
      </c>
      <c r="F105" s="11">
        <f t="shared" si="5"/>
        <v>0.6873475806739856</v>
      </c>
      <c r="G105" s="10" t="str">
        <f>G108</f>
        <v>1-2 кв</v>
      </c>
      <c r="H105" s="14"/>
    </row>
    <row r="106" spans="1:8" ht="15.75">
      <c r="A106" s="9"/>
      <c r="B106" s="9"/>
      <c r="C106" s="13"/>
      <c r="D106" s="13"/>
      <c r="E106" s="13"/>
      <c r="F106" s="11">
        <f t="shared" si="5"/>
        <v>0</v>
      </c>
      <c r="G106" s="13"/>
      <c r="H106" s="14"/>
    </row>
    <row r="107" spans="1:8" ht="27" customHeight="1">
      <c r="A107" s="34" t="s">
        <v>29</v>
      </c>
      <c r="B107" s="32"/>
      <c r="C107" s="13"/>
      <c r="D107" s="13"/>
      <c r="E107" s="13"/>
      <c r="F107" s="11">
        <f t="shared" si="5"/>
        <v>0</v>
      </c>
      <c r="G107" s="13"/>
      <c r="H107" s="14"/>
    </row>
    <row r="108" spans="1:8" ht="25.5" customHeight="1">
      <c r="A108" s="9">
        <v>1</v>
      </c>
      <c r="B108" s="9" t="s">
        <v>61</v>
      </c>
      <c r="C108" s="10" t="s">
        <v>30</v>
      </c>
      <c r="D108" s="10">
        <v>3</v>
      </c>
      <c r="E108" s="10">
        <v>10800</v>
      </c>
      <c r="F108" s="11">
        <f t="shared" si="5"/>
        <v>7.4233538712790439E-2</v>
      </c>
      <c r="G108" s="10" t="s">
        <v>49</v>
      </c>
      <c r="H108" s="14"/>
    </row>
    <row r="109" spans="1:8" ht="51.75" customHeight="1">
      <c r="A109" s="9">
        <v>2</v>
      </c>
      <c r="B109" s="9" t="s">
        <v>108</v>
      </c>
      <c r="C109" s="10"/>
      <c r="D109" s="10"/>
      <c r="E109" s="10">
        <v>1100000</v>
      </c>
      <c r="F109" s="11">
        <f t="shared" si="5"/>
        <v>7.5608233874138415</v>
      </c>
      <c r="G109" s="10" t="s">
        <v>47</v>
      </c>
      <c r="H109" s="14"/>
    </row>
    <row r="110" spans="1:8" ht="54.75" customHeight="1">
      <c r="A110" s="9">
        <v>3</v>
      </c>
      <c r="B110" s="9" t="s">
        <v>59</v>
      </c>
      <c r="C110" s="10"/>
      <c r="D110" s="10"/>
      <c r="E110" s="10">
        <v>1400000</v>
      </c>
      <c r="F110" s="11">
        <f t="shared" si="5"/>
        <v>9.6228661294357991</v>
      </c>
      <c r="G110" s="10" t="str">
        <f>G109</f>
        <v>2-3 кв</v>
      </c>
      <c r="H110" s="14"/>
    </row>
    <row r="111" spans="1:8" ht="33" customHeight="1">
      <c r="A111" s="9">
        <v>4</v>
      </c>
      <c r="B111" s="9" t="s">
        <v>65</v>
      </c>
      <c r="C111" s="10" t="s">
        <v>30</v>
      </c>
      <c r="D111" s="10">
        <v>56</v>
      </c>
      <c r="E111" s="10">
        <v>14200</v>
      </c>
      <c r="F111" s="11">
        <f t="shared" si="5"/>
        <v>9.7603356455705961E-2</v>
      </c>
      <c r="G111" s="10" t="s">
        <v>49</v>
      </c>
      <c r="H111" s="14"/>
    </row>
    <row r="112" spans="1:8" ht="32.25" customHeight="1">
      <c r="A112" s="33" t="s">
        <v>83</v>
      </c>
      <c r="B112" s="33"/>
      <c r="C112" s="10"/>
      <c r="D112" s="10"/>
      <c r="E112" s="10"/>
      <c r="F112" s="25">
        <f t="shared" si="5"/>
        <v>0</v>
      </c>
      <c r="G112" s="10"/>
      <c r="H112" s="14"/>
    </row>
    <row r="113" spans="1:8" ht="15.75">
      <c r="A113" s="26"/>
      <c r="B113" s="26"/>
      <c r="C113" s="24"/>
      <c r="D113" s="24"/>
      <c r="E113" s="24"/>
      <c r="F113" s="25">
        <f t="shared" si="5"/>
        <v>0</v>
      </c>
      <c r="G113" s="24"/>
      <c r="H113" s="14"/>
    </row>
    <row r="114" spans="1:8" ht="15.75">
      <c r="A114" s="26"/>
      <c r="B114" s="26"/>
      <c r="C114" s="24"/>
      <c r="D114" s="24"/>
      <c r="E114" s="24"/>
      <c r="F114" s="25">
        <f t="shared" si="5"/>
        <v>0</v>
      </c>
      <c r="G114" s="24"/>
      <c r="H114" s="14"/>
    </row>
    <row r="115" spans="1:8" ht="15.75">
      <c r="A115" s="42" t="s">
        <v>94</v>
      </c>
      <c r="B115" s="42"/>
      <c r="C115" s="42"/>
      <c r="D115" s="42"/>
      <c r="E115" s="28">
        <f>SUM(E9:E114)</f>
        <v>10228920</v>
      </c>
      <c r="F115" s="27">
        <f>SUM(F9:F114)</f>
        <v>70.308234149077421</v>
      </c>
      <c r="G115" s="24"/>
      <c r="H115" s="14"/>
    </row>
    <row r="116" spans="1:8" ht="49.5" customHeight="1">
      <c r="A116" s="14"/>
      <c r="B116" s="14"/>
      <c r="C116" s="14"/>
      <c r="D116" s="14"/>
      <c r="E116" s="14"/>
      <c r="F116" s="14"/>
      <c r="G116" s="14"/>
      <c r="H116" s="14"/>
    </row>
    <row r="117" spans="1:8" ht="15.75">
      <c r="A117" s="14"/>
      <c r="B117" s="14" t="s">
        <v>79</v>
      </c>
      <c r="C117" s="14"/>
      <c r="D117" s="14"/>
      <c r="E117" s="14"/>
      <c r="F117" s="14" t="s">
        <v>80</v>
      </c>
      <c r="G117" s="14"/>
      <c r="H117" s="14"/>
    </row>
    <row r="118" spans="1:8" ht="15.75">
      <c r="A118" s="14"/>
      <c r="B118" s="14"/>
      <c r="C118" s="14"/>
      <c r="D118" s="14"/>
      <c r="E118" s="14"/>
      <c r="F118" s="14"/>
      <c r="G118" s="14"/>
      <c r="H118" s="14"/>
    </row>
    <row r="120" spans="1:8" ht="15" customHeight="1">
      <c r="B120" s="14" t="s">
        <v>81</v>
      </c>
      <c r="C120" s="14"/>
      <c r="D120" s="14"/>
      <c r="E120" s="14"/>
      <c r="F120" s="14" t="s">
        <v>82</v>
      </c>
      <c r="G120" s="14"/>
    </row>
  </sheetData>
  <mergeCells count="31">
    <mergeCell ref="A115:D115"/>
    <mergeCell ref="A50:B50"/>
    <mergeCell ref="A57:B57"/>
    <mergeCell ref="A64:B64"/>
    <mergeCell ref="A101:B101"/>
    <mergeCell ref="A91:A98"/>
    <mergeCell ref="A112:B112"/>
    <mergeCell ref="A104:B104"/>
    <mergeCell ref="A107:B107"/>
    <mergeCell ref="A69:B69"/>
    <mergeCell ref="A86:B86"/>
    <mergeCell ref="A83:B83"/>
    <mergeCell ref="A1:G1"/>
    <mergeCell ref="A3:G3"/>
    <mergeCell ref="A4:G4"/>
    <mergeCell ref="A5:G5"/>
    <mergeCell ref="A27:B27"/>
    <mergeCell ref="A8:B8"/>
    <mergeCell ref="A12:B12"/>
    <mergeCell ref="A24:B24"/>
    <mergeCell ref="A30:B30"/>
    <mergeCell ref="A6:F6"/>
    <mergeCell ref="A15:B15"/>
    <mergeCell ref="A18:B18"/>
    <mergeCell ref="A34:B34"/>
    <mergeCell ref="A32:B32"/>
    <mergeCell ref="A44:A49"/>
    <mergeCell ref="A38:B38"/>
    <mergeCell ref="A41:B41"/>
    <mergeCell ref="A66:B66"/>
    <mergeCell ref="A72:B72"/>
  </mergeCells>
  <pageMargins left="0.70866141732283472" right="0.37" top="0.27" bottom="0.33" header="0.31496062992125984" footer="0.31496062992125984"/>
  <pageSetup paperSize="9" scale="83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2015-02-04T05:28:45Z</dcterms:modified>
</cp:coreProperties>
</file>