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<sst xmlns="http://schemas.openxmlformats.org/spreadsheetml/2006/main" count="109" uniqueCount="76">
  <si>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ООО "Образцовое содержание жилья"</t>
  </si>
  <si>
    <t>Утверждаю</t>
  </si>
  <si>
    <t>Директор ООО "ОСЖ"</t>
  </si>
  <si>
    <t>____________________ Бобровская Ю.А.</t>
  </si>
  <si>
    <t xml:space="preserve">План  </t>
  </si>
  <si>
    <t>Текущего и капитального ремонта   на 2018  год</t>
  </si>
  <si>
    <t>Объект: Жилой многоквартирный дом: ул. Прибрежная 10</t>
  </si>
  <si>
    <t>Кол-во квартир, шт.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</si>
  <si>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</si>
  <si>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</si>
  <si>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</si>
  <si>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</si>
  <si>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</si>
  <si>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>Предложено на 2018 г.</t>
  </si>
  <si>
    <t>Утверждено на 2018г.</t>
  </si>
  <si>
    <t>Тариф на 1 м2</t>
  </si>
  <si>
    <t>за счет спецсчета</t>
  </si>
  <si>
    <t>Период выполнен.</t>
  </si>
  <si>
    <t>1. ФУНДАМЕНТ</t>
  </si>
  <si>
    <t xml:space="preserve">2. ПОДВАЛ </t>
  </si>
  <si>
    <t>Устройство цементно песчаной стяжки в подвальных помещениях  под. 2-3</t>
  </si>
  <si>
    <t>м²</t>
  </si>
  <si>
    <t>1-4 кв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</si>
  <si>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</si>
  <si>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</si>
  <si>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</si>
  <si>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</si>
  <si>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</si>
  <si>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Комплекс мер по выхолаживанию чердачного помещения.</t>
  </si>
  <si>
    <t>1-4 кв.</t>
  </si>
  <si>
    <t>8. ЛЕСТНИЦЫ</t>
  </si>
  <si>
    <t>9. ФАСАД</t>
  </si>
  <si>
    <t>Замена водосточной воронки, трубы водоотведения - с обратной стороны здания. Замена водосточной трубы со стороны двора.</t>
  </si>
  <si>
    <t>п.м.</t>
  </si>
  <si>
    <t>2-3 кв.</t>
  </si>
  <si>
    <t>Доработка защитных козырьков над входами в подъезд.</t>
  </si>
  <si>
    <t>шт</t>
  </si>
  <si>
    <t>Ремонт лестничных спусков с ограждениями.</t>
  </si>
  <si>
    <t xml:space="preserve">10. ПЕРЕГОРОДКИ </t>
  </si>
  <si>
    <t>11. ВНУТРЕННЯЯ  ОТДЕЛКА</t>
  </si>
  <si>
    <t>Стены, потолки 1-4 подъездов: очистка от побелки, потрескавшейся краски. Шпатлевание, грунтовка, покраска вод.эм.краской. Покраска перил, торцов лестничных маршей, покраска радиаторов отопления.</t>
  </si>
  <si>
    <t xml:space="preserve">12. ПОЛЫ </t>
  </si>
  <si>
    <t>Облицовка полов лестничных маршей керамической плиткой.</t>
  </si>
  <si>
    <t>13. ОКНА   и    ДВЕРИ</t>
  </si>
  <si>
    <t>Замена тамбурных, установка двухстворчатых дверей из ПВХ.</t>
  </si>
  <si>
    <t xml:space="preserve">14.МУСОРОПРОВОД </t>
  </si>
  <si>
    <t xml:space="preserve">15. ВЕНТИЛЯЦИЯ и ДЫМОУДАЛЕНИЕ </t>
  </si>
  <si>
    <t xml:space="preserve">Видео-диагностические работы  по системам вентиляции и дымоудалению, выявление неработающих каналов  вентиляции </t>
  </si>
  <si>
    <t xml:space="preserve">шт </t>
  </si>
  <si>
    <t>Запросить схему вент-каналов</t>
  </si>
  <si>
    <t>Выпуск вентиляционного короба по фасадной стене из кухонного помещения кв.№1</t>
  </si>
  <si>
    <t>п/м</t>
  </si>
  <si>
    <t>2-4кв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</si>
  <si>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</si>
  <si>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</si>
  <si>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18. ВОДОСНАБЖЕНИЕ, ОТОПЛЕНИЕ , ВОДООТВЕДЕНИЕ</t>
  </si>
  <si>
    <t>Замена стояков отопления  Ду 15,  Ду 20, Ду 25 в квартирах отказавшиеся от замены при проведении кап. Ремонта</t>
  </si>
  <si>
    <t>п/п</t>
  </si>
  <si>
    <t>Замена стояка ХВС на п/п Ду20 с установкой запорной арматуры Ду15(в квартирах отказавшихся от замены при кап. Ремонте)</t>
  </si>
  <si>
    <t xml:space="preserve">19. ТЕПЛОСНАБЖЕНИЕ   и  ГОРЯЧЕЕ ВОДОСНАБЖЕНИЕ </t>
  </si>
  <si>
    <t xml:space="preserve">Промывка ПТО ГВС </t>
  </si>
  <si>
    <t>1-4 квартал</t>
  </si>
  <si>
    <t>Реконструкция системы ГВС в тепловом узле (изменение обвязки теплообменников)</t>
  </si>
  <si>
    <t>Реконструкция системы ГВС в тепловом узле (увеличение числа пластин теплообменников)</t>
  </si>
  <si>
    <t>Замена/установка теплоизоляции типа ''скорлупа''на трубопроводы в теплоузле</t>
  </si>
  <si>
    <t xml:space="preserve">20. ЭЛЕКТРООБОРУДОВАНИЕ, РАДИО и ТЕЛЕКОММУНИКАЦИОННОЕ  ОБОРУДОВАНИЕ </t>
  </si>
  <si>
    <t xml:space="preserve">Плановое техническое обслуживание электрощитовых согласно графика ППР </t>
  </si>
  <si>
    <t xml:space="preserve">Оснащение, средствами эл. безопасности,  перезарядка огнетушителей  </t>
  </si>
  <si>
    <t>Ремонт электропроводки в подвале с заменой светильников</t>
  </si>
  <si>
    <t>??????</t>
  </si>
  <si>
    <t>Оснащение  кровли и ливневых воронок греющим противоледным кабелем</t>
  </si>
  <si>
    <t>23.  ЭНЕРГОСБЕРЕЖЕНИЕ  и ЭНЕРГОЭФФЕКТИВНОСТЬ</t>
  </si>
  <si>
    <t xml:space="preserve">Замена светильников МОП на светодиодные </t>
  </si>
  <si>
    <t>24. БЛАГОУСТРОЙСТВО и ПРОЧИЕ РАБОТЫ</t>
  </si>
  <si>
    <t>Итого</t>
  </si>
  <si>
    <t>Составил:  Гл. Инженер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</si>
</sst>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 vertical="center"/>
      <protection/>
    </xf>
    <xf numFmtId="0" fontId="3" fillId="0" borderId="0" xfId="33" applyFont="1" applyAlignment="1">
      <alignment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horizont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Border="1" applyAlignment="1">
      <alignment/>
      <protection/>
    </xf>
    <xf numFmtId="4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Border="1">
      <alignment/>
      <protection/>
    </xf>
    <xf numFmtId="3" fontId="1" fillId="0" borderId="10" xfId="33" applyNumberFormat="1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13" xfId="33" applyFont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33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9" fillId="0" borderId="10" xfId="33" applyFont="1" applyBorder="1" applyAlignment="1">
      <alignment horizontal="left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PageLayoutView="0" workbookViewId="0" topLeftCell="A7">
      <selection activeCell="H54" sqref="H54"/>
    </sheetView>
  </sheetViews>
  <sheetFormatPr defaultColWidth="8.7109375" defaultRowHeight="12.75"/>
  <cols>
    <col min="1" max="1" width="6.140625" style="1" customWidth="1"/>
    <col min="2" max="2" width="28.7109375" style="1" customWidth="1"/>
    <col min="3" max="3" width="6.7109375" style="2" customWidth="1"/>
    <col min="4" max="4" width="8.7109375" style="2" customWidth="1"/>
    <col min="5" max="9" width="12.7109375" style="2" customWidth="1"/>
    <col min="10" max="16384" width="8.7109375" style="1" customWidth="1"/>
  </cols>
  <sheetData>
    <row r="1" spans="1:10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3"/>
    </row>
    <row r="2" spans="1:10" ht="21">
      <c r="A2" s="4"/>
      <c r="B2" s="4"/>
      <c r="C2" s="5"/>
      <c r="D2" s="5"/>
      <c r="E2" s="5"/>
      <c r="F2" s="5"/>
      <c r="G2" s="5"/>
      <c r="H2" s="5"/>
      <c r="I2" s="5"/>
      <c r="J2" s="3"/>
    </row>
    <row r="3" spans="1:10" ht="15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3"/>
    </row>
    <row r="4" spans="1:10" ht="1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6"/>
    </row>
    <row r="5" spans="1:10" ht="1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6"/>
    </row>
    <row r="6" spans="1:10" ht="18.7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6"/>
    </row>
    <row r="7" spans="1:9" ht="24" customHeight="1">
      <c r="A7" s="46" t="s">
        <v>5</v>
      </c>
      <c r="B7" s="46"/>
      <c r="C7" s="46"/>
      <c r="D7" s="46"/>
      <c r="E7" s="46"/>
      <c r="F7" s="46"/>
      <c r="G7" s="46"/>
      <c r="H7" s="46"/>
      <c r="I7" s="46"/>
    </row>
    <row r="8" spans="1:9" ht="16.5" customHeight="1">
      <c r="A8" s="46" t="s">
        <v>6</v>
      </c>
      <c r="B8" s="46"/>
      <c r="C8" s="46"/>
      <c r="D8" s="46"/>
      <c r="E8" s="46"/>
      <c r="F8" s="46"/>
      <c r="G8" s="46"/>
      <c r="H8" s="46"/>
      <c r="I8" s="46"/>
    </row>
    <row r="9" spans="1:9" ht="21.75" customHeight="1">
      <c r="A9" s="47" t="s">
        <v>7</v>
      </c>
      <c r="B9" s="47"/>
      <c r="C9" s="47"/>
      <c r="D9" s="8"/>
      <c r="E9" s="47" t="s">
        <v>8</v>
      </c>
      <c r="F9" s="47"/>
      <c r="G9" s="47"/>
      <c r="H9" s="7"/>
      <c r="I9" s="8">
        <v>2815</v>
      </c>
    </row>
    <row r="10" spans="1:9" ht="21.75" customHeight="1">
      <c r="A10" s="7"/>
      <c r="B10" s="7"/>
      <c r="C10" s="7"/>
      <c r="D10" s="8"/>
      <c r="E10" s="7"/>
      <c r="F10" s="7"/>
      <c r="G10" s="7"/>
      <c r="H10" s="7"/>
      <c r="I10" s="8"/>
    </row>
    <row r="11" spans="1:9" ht="29.25" customHeight="1">
      <c r="A11" s="9" t="s">
        <v>9</v>
      </c>
      <c r="B11" s="9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</row>
    <row r="12" spans="1:9" ht="15.75" customHeight="1">
      <c r="A12" s="48" t="s">
        <v>18</v>
      </c>
      <c r="B12" s="48"/>
      <c r="C12" s="12"/>
      <c r="D12" s="12"/>
      <c r="E12" s="12"/>
      <c r="F12" s="12"/>
      <c r="G12" s="12"/>
      <c r="H12" s="13"/>
      <c r="I12" s="12"/>
    </row>
    <row r="13" spans="1:9" ht="15.75" customHeight="1">
      <c r="A13" s="11"/>
      <c r="B13" s="11"/>
      <c r="C13" s="12"/>
      <c r="D13" s="12"/>
      <c r="E13" s="12"/>
      <c r="F13" s="12"/>
      <c r="G13" s="14">
        <f>E13/(12*$I$9)</f>
        <v>0</v>
      </c>
      <c r="H13" s="13"/>
      <c r="I13" s="12"/>
    </row>
    <row r="14" spans="1:9" ht="14.25" customHeight="1">
      <c r="A14" s="48" t="s">
        <v>19</v>
      </c>
      <c r="B14" s="48"/>
      <c r="C14" s="12"/>
      <c r="D14" s="12"/>
      <c r="E14" s="12"/>
      <c r="F14" s="12"/>
      <c r="G14" s="14">
        <f>E14/(12*$I$9)</f>
        <v>0</v>
      </c>
      <c r="H14" s="15"/>
      <c r="I14" s="12"/>
    </row>
    <row r="15" spans="1:9" ht="60">
      <c r="A15" s="12">
        <v>1</v>
      </c>
      <c r="B15" s="11" t="s">
        <v>20</v>
      </c>
      <c r="C15" s="12" t="s">
        <v>21</v>
      </c>
      <c r="D15" s="12">
        <v>62</v>
      </c>
      <c r="E15" s="16">
        <f>D15*400</f>
        <v>24800</v>
      </c>
      <c r="F15" s="16">
        <v>0</v>
      </c>
      <c r="G15" s="14">
        <f aca="true" t="shared" si="0" ref="G15:G50">F15/(12*$I$9)</f>
        <v>0</v>
      </c>
      <c r="H15" s="15"/>
      <c r="I15" s="12" t="s">
        <v>22</v>
      </c>
    </row>
    <row r="16" spans="1:9" ht="15" customHeight="1">
      <c r="A16" s="48" t="s">
        <v>23</v>
      </c>
      <c r="B16" s="48"/>
      <c r="C16" s="12"/>
      <c r="D16" s="12"/>
      <c r="E16" s="12"/>
      <c r="F16" s="12"/>
      <c r="G16" s="14">
        <f t="shared" si="0"/>
        <v>0</v>
      </c>
      <c r="H16" s="15"/>
      <c r="I16" s="12"/>
    </row>
    <row r="17" spans="1:9" ht="15" customHeight="1">
      <c r="A17" s="48" t="s">
        <v>24</v>
      </c>
      <c r="B17" s="48"/>
      <c r="C17" s="12"/>
      <c r="D17" s="12"/>
      <c r="E17" s="12"/>
      <c r="F17" s="12"/>
      <c r="G17" s="14">
        <f t="shared" si="0"/>
        <v>0</v>
      </c>
      <c r="H17" s="15"/>
      <c r="I17" s="12"/>
    </row>
    <row r="18" spans="1:9" ht="15" customHeight="1">
      <c r="A18" s="48" t="s">
        <v>25</v>
      </c>
      <c r="B18" s="48"/>
      <c r="C18" s="12"/>
      <c r="D18" s="12"/>
      <c r="E18" s="12"/>
      <c r="F18" s="12"/>
      <c r="G18" s="14">
        <f t="shared" si="0"/>
        <v>0</v>
      </c>
      <c r="H18" s="15"/>
      <c r="I18" s="12"/>
    </row>
    <row r="19" spans="1:9" ht="15" customHeight="1">
      <c r="A19" s="48" t="s">
        <v>26</v>
      </c>
      <c r="B19" s="48"/>
      <c r="C19" s="12"/>
      <c r="D19" s="12"/>
      <c r="E19" s="12"/>
      <c r="F19" s="12"/>
      <c r="G19" s="14">
        <f t="shared" si="0"/>
        <v>0</v>
      </c>
      <c r="H19" s="15"/>
      <c r="I19" s="12"/>
    </row>
    <row r="20" spans="1:9" ht="15" customHeight="1">
      <c r="A20" s="48" t="s">
        <v>27</v>
      </c>
      <c r="B20" s="48"/>
      <c r="C20" s="12"/>
      <c r="D20" s="12"/>
      <c r="E20" s="12"/>
      <c r="F20" s="12"/>
      <c r="G20" s="14">
        <f t="shared" si="0"/>
        <v>0</v>
      </c>
      <c r="H20" s="15"/>
      <c r="I20" s="12"/>
    </row>
    <row r="21" spans="1:9" ht="45">
      <c r="A21" s="17">
        <v>1</v>
      </c>
      <c r="B21" s="18" t="s">
        <v>28</v>
      </c>
      <c r="C21" s="12"/>
      <c r="D21" s="12"/>
      <c r="E21" s="12"/>
      <c r="F21" s="12"/>
      <c r="G21" s="14">
        <f t="shared" si="0"/>
        <v>0</v>
      </c>
      <c r="H21" s="15"/>
      <c r="I21" s="12" t="s">
        <v>29</v>
      </c>
    </row>
    <row r="22" spans="1:9" ht="15" customHeight="1">
      <c r="A22" s="48" t="s">
        <v>30</v>
      </c>
      <c r="B22" s="48"/>
      <c r="C22" s="12"/>
      <c r="D22" s="12"/>
      <c r="E22" s="12"/>
      <c r="F22" s="12"/>
      <c r="G22" s="14">
        <f t="shared" si="0"/>
        <v>0</v>
      </c>
      <c r="H22" s="15"/>
      <c r="I22" s="12"/>
    </row>
    <row r="23" spans="1:9" ht="15" customHeight="1">
      <c r="A23" s="48" t="s">
        <v>31</v>
      </c>
      <c r="B23" s="48"/>
      <c r="C23" s="12"/>
      <c r="D23" s="12"/>
      <c r="E23" s="12"/>
      <c r="F23" s="12"/>
      <c r="G23" s="14">
        <f t="shared" si="0"/>
        <v>0</v>
      </c>
      <c r="H23" s="15"/>
      <c r="I23" s="12"/>
    </row>
    <row r="24" spans="1:9" ht="72" customHeight="1">
      <c r="A24" s="12">
        <v>1</v>
      </c>
      <c r="B24" s="19" t="s">
        <v>32</v>
      </c>
      <c r="C24" s="12" t="s">
        <v>33</v>
      </c>
      <c r="D24" s="12">
        <v>9</v>
      </c>
      <c r="E24" s="12">
        <f>D24*900</f>
        <v>8100</v>
      </c>
      <c r="F24" s="12">
        <v>8100</v>
      </c>
      <c r="G24" s="14">
        <f t="shared" si="0"/>
        <v>0.23978685612788633</v>
      </c>
      <c r="H24" s="15"/>
      <c r="I24" s="12" t="s">
        <v>34</v>
      </c>
    </row>
    <row r="25" spans="1:9" ht="45">
      <c r="A25" s="12">
        <v>2</v>
      </c>
      <c r="B25" s="20" t="s">
        <v>35</v>
      </c>
      <c r="C25" s="12" t="s">
        <v>36</v>
      </c>
      <c r="D25" s="12">
        <v>4</v>
      </c>
      <c r="E25" s="12">
        <f>D25*5000</f>
        <v>20000</v>
      </c>
      <c r="F25" s="12">
        <v>20000</v>
      </c>
      <c r="G25" s="14">
        <f t="shared" si="0"/>
        <v>0.5920663114268798</v>
      </c>
      <c r="H25" s="15"/>
      <c r="I25" s="12" t="s">
        <v>34</v>
      </c>
    </row>
    <row r="26" spans="1:9" ht="26.25">
      <c r="A26" s="12">
        <v>3</v>
      </c>
      <c r="B26" s="21" t="s">
        <v>37</v>
      </c>
      <c r="C26" s="12" t="s">
        <v>36</v>
      </c>
      <c r="D26" s="12">
        <v>4</v>
      </c>
      <c r="E26" s="12">
        <f>D26*60000</f>
        <v>240000</v>
      </c>
      <c r="F26" s="12">
        <v>0</v>
      </c>
      <c r="G26" s="14">
        <f t="shared" si="0"/>
        <v>0</v>
      </c>
      <c r="H26" s="15"/>
      <c r="I26" s="12" t="s">
        <v>34</v>
      </c>
    </row>
    <row r="27" spans="1:9" ht="18.75" customHeight="1">
      <c r="A27" s="48" t="s">
        <v>38</v>
      </c>
      <c r="B27" s="48"/>
      <c r="C27" s="12"/>
      <c r="D27" s="12"/>
      <c r="E27" s="12"/>
      <c r="F27" s="12"/>
      <c r="G27" s="14">
        <f t="shared" si="0"/>
        <v>0</v>
      </c>
      <c r="H27" s="15"/>
      <c r="I27" s="12"/>
    </row>
    <row r="28" spans="1:9" ht="15">
      <c r="A28" s="11"/>
      <c r="B28" s="11"/>
      <c r="C28" s="12"/>
      <c r="D28" s="12"/>
      <c r="E28" s="12"/>
      <c r="F28" s="12"/>
      <c r="G28" s="14">
        <f t="shared" si="0"/>
        <v>0</v>
      </c>
      <c r="H28" s="15"/>
      <c r="I28" s="12"/>
    </row>
    <row r="29" spans="1:9" ht="18" customHeight="1">
      <c r="A29" s="48" t="s">
        <v>39</v>
      </c>
      <c r="B29" s="48"/>
      <c r="C29" s="12"/>
      <c r="D29" s="12"/>
      <c r="E29" s="12"/>
      <c r="F29" s="12"/>
      <c r="G29" s="14">
        <f t="shared" si="0"/>
        <v>0</v>
      </c>
      <c r="H29" s="15"/>
      <c r="I29" s="12"/>
    </row>
    <row r="30" spans="1:256" ht="108.75" customHeight="1">
      <c r="A30" s="22">
        <v>1</v>
      </c>
      <c r="B30" s="23" t="s">
        <v>40</v>
      </c>
      <c r="C30" s="22" t="s">
        <v>21</v>
      </c>
      <c r="D30" s="22">
        <v>1676</v>
      </c>
      <c r="E30" s="22">
        <f>D30*850</f>
        <v>1424600</v>
      </c>
      <c r="F30" s="22">
        <v>0</v>
      </c>
      <c r="G30" s="14">
        <f t="shared" si="0"/>
        <v>0</v>
      </c>
      <c r="H30" s="24"/>
      <c r="I30" s="22" t="s">
        <v>22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9" ht="16.5" customHeight="1">
      <c r="A31" s="48" t="s">
        <v>41</v>
      </c>
      <c r="B31" s="48"/>
      <c r="C31" s="12"/>
      <c r="D31" s="12"/>
      <c r="E31" s="12"/>
      <c r="F31" s="12"/>
      <c r="G31" s="14">
        <f t="shared" si="0"/>
        <v>0</v>
      </c>
      <c r="H31" s="15"/>
      <c r="I31" s="12"/>
    </row>
    <row r="32" spans="1:256" ht="31.5" customHeight="1">
      <c r="A32" s="25">
        <v>1</v>
      </c>
      <c r="B32" s="23" t="s">
        <v>42</v>
      </c>
      <c r="C32" s="22" t="s">
        <v>21</v>
      </c>
      <c r="D32" s="25">
        <v>106</v>
      </c>
      <c r="E32" s="25">
        <f>D32*900</f>
        <v>95400</v>
      </c>
      <c r="F32" s="25">
        <v>0</v>
      </c>
      <c r="G32" s="14">
        <f t="shared" si="0"/>
        <v>0</v>
      </c>
      <c r="H32" s="24"/>
      <c r="I32" s="22" t="s">
        <v>22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9" ht="15">
      <c r="A33" s="26"/>
      <c r="B33" s="26"/>
      <c r="C33" s="12"/>
      <c r="D33" s="12"/>
      <c r="E33" s="12"/>
      <c r="F33" s="12"/>
      <c r="G33" s="14">
        <f t="shared" si="0"/>
        <v>0</v>
      </c>
      <c r="H33" s="15"/>
      <c r="I33" s="12"/>
    </row>
    <row r="34" spans="1:9" ht="15" customHeight="1">
      <c r="A34" s="48" t="s">
        <v>43</v>
      </c>
      <c r="B34" s="48"/>
      <c r="C34" s="12"/>
      <c r="D34" s="12"/>
      <c r="E34" s="12"/>
      <c r="F34" s="12"/>
      <c r="G34" s="14">
        <f t="shared" si="0"/>
        <v>0</v>
      </c>
      <c r="H34" s="15"/>
      <c r="I34" s="12"/>
    </row>
    <row r="35" spans="1:9" ht="45">
      <c r="A35" s="12">
        <v>1</v>
      </c>
      <c r="B35" s="11" t="s">
        <v>44</v>
      </c>
      <c r="C35" s="12" t="s">
        <v>36</v>
      </c>
      <c r="D35" s="12">
        <v>4</v>
      </c>
      <c r="E35" s="12">
        <f>D35*23500</f>
        <v>94000</v>
      </c>
      <c r="F35" s="12">
        <v>0</v>
      </c>
      <c r="G35" s="14">
        <f t="shared" si="0"/>
        <v>0</v>
      </c>
      <c r="H35" s="15"/>
      <c r="I35" s="22" t="s">
        <v>22</v>
      </c>
    </row>
    <row r="36" spans="1:9" ht="15" customHeight="1">
      <c r="A36" s="48" t="s">
        <v>45</v>
      </c>
      <c r="B36" s="48"/>
      <c r="C36" s="12"/>
      <c r="D36" s="12"/>
      <c r="E36" s="12"/>
      <c r="F36" s="12"/>
      <c r="G36" s="14">
        <f t="shared" si="0"/>
        <v>0</v>
      </c>
      <c r="H36" s="15"/>
      <c r="I36" s="12"/>
    </row>
    <row r="37" spans="1:9" ht="15">
      <c r="A37" s="26"/>
      <c r="B37" s="26"/>
      <c r="C37" s="12"/>
      <c r="D37" s="12"/>
      <c r="E37" s="12"/>
      <c r="F37" s="12"/>
      <c r="G37" s="14">
        <f t="shared" si="0"/>
        <v>0</v>
      </c>
      <c r="H37" s="15"/>
      <c r="I37" s="12"/>
    </row>
    <row r="38" spans="1:9" ht="18" customHeight="1">
      <c r="A38" s="49" t="s">
        <v>46</v>
      </c>
      <c r="B38" s="49"/>
      <c r="C38" s="12"/>
      <c r="D38" s="12"/>
      <c r="E38" s="12"/>
      <c r="F38" s="12"/>
      <c r="G38" s="14">
        <f t="shared" si="0"/>
        <v>0</v>
      </c>
      <c r="H38" s="15"/>
      <c r="I38" s="12"/>
    </row>
    <row r="39" spans="1:9" ht="75" customHeight="1">
      <c r="A39" s="22">
        <v>1</v>
      </c>
      <c r="B39" s="27" t="s">
        <v>47</v>
      </c>
      <c r="C39" s="22" t="s">
        <v>48</v>
      </c>
      <c r="D39" s="22">
        <v>80</v>
      </c>
      <c r="E39" s="22">
        <f>D39*170</f>
        <v>13600</v>
      </c>
      <c r="F39" s="22">
        <v>13600</v>
      </c>
      <c r="G39" s="14">
        <f t="shared" si="0"/>
        <v>0.40260509177027826</v>
      </c>
      <c r="H39" s="15"/>
      <c r="I39" s="22" t="s">
        <v>49</v>
      </c>
    </row>
    <row r="40" spans="1:9" ht="39">
      <c r="A40" s="22">
        <v>2</v>
      </c>
      <c r="B40" s="27" t="s">
        <v>50</v>
      </c>
      <c r="C40" s="22" t="s">
        <v>51</v>
      </c>
      <c r="D40" s="22">
        <v>10</v>
      </c>
      <c r="E40" s="22">
        <f>D40*3800</f>
        <v>38000</v>
      </c>
      <c r="F40" s="22"/>
      <c r="G40" s="14">
        <f t="shared" si="0"/>
        <v>0</v>
      </c>
      <c r="H40" s="15"/>
      <c r="I40" s="28" t="s">
        <v>52</v>
      </c>
    </row>
    <row r="41" spans="1:9" ht="42" customHeight="1">
      <c r="A41" s="50" t="s">
        <v>53</v>
      </c>
      <c r="B41" s="50"/>
      <c r="C41" s="22"/>
      <c r="D41" s="22"/>
      <c r="E41" s="22"/>
      <c r="F41" s="22"/>
      <c r="G41" s="14">
        <f t="shared" si="0"/>
        <v>0</v>
      </c>
      <c r="H41" s="15"/>
      <c r="I41" s="22"/>
    </row>
    <row r="42" spans="1:9" ht="57" customHeight="1">
      <c r="A42" s="22">
        <v>1</v>
      </c>
      <c r="B42" s="23" t="s">
        <v>54</v>
      </c>
      <c r="C42" s="22" t="s">
        <v>51</v>
      </c>
      <c r="D42" s="22"/>
      <c r="E42" s="22"/>
      <c r="F42" s="22"/>
      <c r="G42" s="14">
        <f t="shared" si="0"/>
        <v>0</v>
      </c>
      <c r="H42" s="15"/>
      <c r="I42" s="22"/>
    </row>
    <row r="43" spans="1:9" ht="17.25" customHeight="1">
      <c r="A43" s="29"/>
      <c r="B43" s="27"/>
      <c r="C43" s="22"/>
      <c r="D43" s="22"/>
      <c r="E43" s="22"/>
      <c r="F43" s="22"/>
      <c r="G43" s="14">
        <f t="shared" si="0"/>
        <v>0</v>
      </c>
      <c r="H43" s="15"/>
      <c r="I43" s="22"/>
    </row>
    <row r="44" spans="1:9" ht="26.25" customHeight="1">
      <c r="A44" s="51" t="s">
        <v>55</v>
      </c>
      <c r="B44" s="51"/>
      <c r="C44" s="22"/>
      <c r="D44" s="22"/>
      <c r="E44" s="22"/>
      <c r="F44" s="22"/>
      <c r="G44" s="14">
        <f t="shared" si="0"/>
        <v>0</v>
      </c>
      <c r="H44" s="15"/>
      <c r="I44" s="22"/>
    </row>
    <row r="45" spans="1:9" ht="57" customHeight="1">
      <c r="A45" s="22">
        <v>1</v>
      </c>
      <c r="B45" s="27" t="s">
        <v>56</v>
      </c>
      <c r="C45" s="22" t="s">
        <v>57</v>
      </c>
      <c r="D45" s="22">
        <v>72</v>
      </c>
      <c r="E45" s="22">
        <f>D45*2000</f>
        <v>144000</v>
      </c>
      <c r="F45" s="22">
        <v>0</v>
      </c>
      <c r="G45" s="14">
        <f t="shared" si="0"/>
        <v>0</v>
      </c>
      <c r="H45" s="15"/>
      <c r="I45" s="22" t="s">
        <v>34</v>
      </c>
    </row>
    <row r="46" spans="1:9" ht="69" customHeight="1">
      <c r="A46" s="22">
        <v>2</v>
      </c>
      <c r="B46" s="27" t="s">
        <v>58</v>
      </c>
      <c r="C46" s="22" t="s">
        <v>57</v>
      </c>
      <c r="D46" s="22">
        <v>6</v>
      </c>
      <c r="E46" s="22">
        <f>D46*1500</f>
        <v>9000</v>
      </c>
      <c r="F46" s="22">
        <v>0</v>
      </c>
      <c r="G46" s="14">
        <f t="shared" si="0"/>
        <v>0</v>
      </c>
      <c r="H46" s="15"/>
      <c r="I46" s="22" t="s">
        <v>34</v>
      </c>
    </row>
    <row r="47" spans="1:9" ht="15">
      <c r="A47" s="29"/>
      <c r="B47" s="27"/>
      <c r="C47" s="22"/>
      <c r="D47" s="22"/>
      <c r="E47" s="22"/>
      <c r="F47" s="22"/>
      <c r="G47" s="14">
        <f t="shared" si="0"/>
        <v>0</v>
      </c>
      <c r="H47" s="15"/>
      <c r="I47" s="22"/>
    </row>
    <row r="48" spans="1:9" ht="29.25" customHeight="1">
      <c r="A48" s="50" t="s">
        <v>59</v>
      </c>
      <c r="B48" s="50"/>
      <c r="C48" s="22"/>
      <c r="D48" s="22"/>
      <c r="E48" s="22"/>
      <c r="F48" s="22"/>
      <c r="G48" s="14">
        <f t="shared" si="0"/>
        <v>0</v>
      </c>
      <c r="H48" s="15"/>
      <c r="I48" s="22"/>
    </row>
    <row r="49" spans="1:9" ht="26.25" customHeight="1">
      <c r="A49" s="29">
        <v>1</v>
      </c>
      <c r="B49" s="27" t="s">
        <v>60</v>
      </c>
      <c r="C49" s="22" t="s">
        <v>36</v>
      </c>
      <c r="D49" s="22">
        <v>2</v>
      </c>
      <c r="E49" s="22">
        <f>D49*8000</f>
        <v>16000</v>
      </c>
      <c r="F49" s="22">
        <v>16000</v>
      </c>
      <c r="G49" s="14">
        <f t="shared" si="0"/>
        <v>0.47365304914150386</v>
      </c>
      <c r="H49" s="15"/>
      <c r="I49" s="22" t="s">
        <v>61</v>
      </c>
    </row>
    <row r="50" spans="1:9" ht="49.5" customHeight="1">
      <c r="A50" s="29">
        <v>2</v>
      </c>
      <c r="B50" s="27" t="s">
        <v>62</v>
      </c>
      <c r="C50" s="22" t="s">
        <v>36</v>
      </c>
      <c r="D50" s="22">
        <v>1</v>
      </c>
      <c r="E50" s="22">
        <f>D50*10000</f>
        <v>10000</v>
      </c>
      <c r="F50" s="22">
        <v>10000</v>
      </c>
      <c r="G50" s="14">
        <f t="shared" si="0"/>
        <v>0.2960331557134399</v>
      </c>
      <c r="H50" s="22"/>
      <c r="I50" s="22" t="s">
        <v>61</v>
      </c>
    </row>
    <row r="51" spans="1:9" ht="51.75">
      <c r="A51" s="29">
        <v>3</v>
      </c>
      <c r="B51" s="27" t="s">
        <v>63</v>
      </c>
      <c r="C51" s="22" t="s">
        <v>36</v>
      </c>
      <c r="D51" s="22">
        <v>2</v>
      </c>
      <c r="E51" s="22">
        <v>122000</v>
      </c>
      <c r="F51" s="22">
        <v>0</v>
      </c>
      <c r="G51" s="14">
        <f>H51/(12*$I$9)</f>
        <v>3.611604499703967</v>
      </c>
      <c r="H51" s="22">
        <f>D51*61000</f>
        <v>122000</v>
      </c>
      <c r="I51" s="22" t="s">
        <v>61</v>
      </c>
    </row>
    <row r="52" spans="1:9" ht="51.75" customHeight="1">
      <c r="A52" s="29">
        <v>4</v>
      </c>
      <c r="B52" s="27" t="s">
        <v>64</v>
      </c>
      <c r="C52" s="22" t="s">
        <v>51</v>
      </c>
      <c r="D52" s="22">
        <v>106</v>
      </c>
      <c r="E52" s="22">
        <v>85656.3</v>
      </c>
      <c r="F52" s="22">
        <v>0</v>
      </c>
      <c r="G52" s="14">
        <f>H52/(12*$I$9)</f>
        <v>2.535710479573712</v>
      </c>
      <c r="H52" s="22">
        <v>85656.3</v>
      </c>
      <c r="I52" s="22" t="s">
        <v>61</v>
      </c>
    </row>
    <row r="53" spans="1:9" ht="25.5" customHeight="1">
      <c r="A53" s="30"/>
      <c r="B53" s="30"/>
      <c r="C53" s="31"/>
      <c r="D53" s="31"/>
      <c r="E53" s="31"/>
      <c r="F53" s="31"/>
      <c r="G53" s="14">
        <f aca="true" t="shared" si="1" ref="G53:G61">F53/(12*$I$9)</f>
        <v>0</v>
      </c>
      <c r="H53" s="22"/>
      <c r="I53" s="31"/>
    </row>
    <row r="54" spans="1:9" ht="51.75" customHeight="1">
      <c r="A54" s="52" t="s">
        <v>65</v>
      </c>
      <c r="B54" s="52"/>
      <c r="C54" s="31"/>
      <c r="D54" s="31"/>
      <c r="E54" s="31"/>
      <c r="F54" s="31"/>
      <c r="G54" s="14">
        <f t="shared" si="1"/>
        <v>0</v>
      </c>
      <c r="H54" s="22"/>
      <c r="I54" s="31"/>
    </row>
    <row r="55" spans="1:9" ht="61.5" customHeight="1">
      <c r="A55" s="32">
        <v>1</v>
      </c>
      <c r="B55" s="33" t="s">
        <v>66</v>
      </c>
      <c r="C55" s="31" t="s">
        <v>36</v>
      </c>
      <c r="D55" s="31">
        <v>1</v>
      </c>
      <c r="E55" s="31">
        <f>D55*5000</f>
        <v>5000</v>
      </c>
      <c r="F55" s="31">
        <v>5000</v>
      </c>
      <c r="G55" s="14">
        <f t="shared" si="1"/>
        <v>0.14801657785671996</v>
      </c>
      <c r="H55" s="22"/>
      <c r="I55" s="12" t="s">
        <v>22</v>
      </c>
    </row>
    <row r="56" spans="1:9" ht="45.75" customHeight="1">
      <c r="A56" s="32">
        <v>2</v>
      </c>
      <c r="B56" s="34" t="s">
        <v>67</v>
      </c>
      <c r="C56" s="31" t="s">
        <v>36</v>
      </c>
      <c r="D56" s="31">
        <v>1</v>
      </c>
      <c r="E56" s="31">
        <f>D56*3000</f>
        <v>3000</v>
      </c>
      <c r="F56" s="31">
        <v>3000</v>
      </c>
      <c r="G56" s="14">
        <f t="shared" si="1"/>
        <v>0.08880994671403197</v>
      </c>
      <c r="H56" s="22"/>
      <c r="I56" s="12" t="s">
        <v>22</v>
      </c>
    </row>
    <row r="57" spans="1:9" ht="39.75" customHeight="1">
      <c r="A57" s="35">
        <v>3</v>
      </c>
      <c r="B57" s="27" t="s">
        <v>68</v>
      </c>
      <c r="C57" s="22" t="s">
        <v>51</v>
      </c>
      <c r="D57" s="22">
        <v>100</v>
      </c>
      <c r="E57" s="22">
        <v>60000</v>
      </c>
      <c r="F57" s="22">
        <v>60000</v>
      </c>
      <c r="G57" s="14">
        <f t="shared" si="1"/>
        <v>1.7761989342806395</v>
      </c>
      <c r="H57" s="22"/>
      <c r="I57" s="12" t="s">
        <v>69</v>
      </c>
    </row>
    <row r="58" spans="1:9" ht="45.75" customHeight="1">
      <c r="A58" s="35">
        <v>4</v>
      </c>
      <c r="B58" s="11" t="s">
        <v>70</v>
      </c>
      <c r="C58" s="12" t="s">
        <v>51</v>
      </c>
      <c r="D58" s="12">
        <v>150</v>
      </c>
      <c r="E58" s="12">
        <v>50000</v>
      </c>
      <c r="F58" s="12"/>
      <c r="G58" s="14">
        <f t="shared" si="1"/>
        <v>0</v>
      </c>
      <c r="H58" s="22"/>
      <c r="I58" s="12" t="s">
        <v>22</v>
      </c>
    </row>
    <row r="59" spans="1:9" ht="15">
      <c r="A59" s="29"/>
      <c r="B59" s="29"/>
      <c r="C59" s="22"/>
      <c r="D59" s="22"/>
      <c r="E59" s="22"/>
      <c r="F59" s="22"/>
      <c r="G59" s="14">
        <f t="shared" si="1"/>
        <v>0</v>
      </c>
      <c r="H59" s="22"/>
      <c r="I59" s="22"/>
    </row>
    <row r="60" spans="1:9" ht="27" customHeight="1">
      <c r="A60" s="50" t="s">
        <v>71</v>
      </c>
      <c r="B60" s="50"/>
      <c r="C60" s="22"/>
      <c r="D60" s="22"/>
      <c r="E60" s="22"/>
      <c r="F60" s="22"/>
      <c r="G60" s="14">
        <f t="shared" si="1"/>
        <v>0</v>
      </c>
      <c r="H60" s="22"/>
      <c r="I60" s="22"/>
    </row>
    <row r="61" spans="1:9" ht="27" customHeight="1">
      <c r="A61" s="27">
        <v>1</v>
      </c>
      <c r="B61" s="36" t="s">
        <v>72</v>
      </c>
      <c r="C61" s="22" t="s">
        <v>36</v>
      </c>
      <c r="D61" s="22">
        <v>40</v>
      </c>
      <c r="E61" s="22">
        <v>12000</v>
      </c>
      <c r="F61" s="22">
        <v>12000</v>
      </c>
      <c r="G61" s="14">
        <f t="shared" si="1"/>
        <v>0.3552397868561279</v>
      </c>
      <c r="H61" s="22"/>
      <c r="I61" s="31" t="s">
        <v>61</v>
      </c>
    </row>
    <row r="62" spans="1:9" ht="29.25" customHeight="1">
      <c r="A62" s="50" t="s">
        <v>73</v>
      </c>
      <c r="B62" s="50"/>
      <c r="C62" s="22"/>
      <c r="D62" s="22"/>
      <c r="E62" s="22"/>
      <c r="F62" s="22"/>
      <c r="G62" s="37"/>
      <c r="H62" s="22"/>
      <c r="I62" s="22"/>
    </row>
    <row r="63" spans="1:9" ht="29.25" customHeight="1">
      <c r="A63" s="27"/>
      <c r="B63" s="27"/>
      <c r="C63" s="22"/>
      <c r="D63" s="22"/>
      <c r="E63" s="10" t="s">
        <v>13</v>
      </c>
      <c r="F63" s="10" t="s">
        <v>14</v>
      </c>
      <c r="G63" s="10" t="s">
        <v>15</v>
      </c>
      <c r="H63" s="10" t="s">
        <v>16</v>
      </c>
      <c r="I63" s="38"/>
    </row>
    <row r="64" spans="1:9" ht="15">
      <c r="A64" s="39"/>
      <c r="B64" s="53" t="s">
        <v>74</v>
      </c>
      <c r="C64" s="53"/>
      <c r="D64" s="40"/>
      <c r="E64" s="41">
        <f>SUM(E15:E62)</f>
        <v>2475156.3</v>
      </c>
      <c r="F64" s="41">
        <f>SUM(F15:F61)</f>
        <v>147700</v>
      </c>
      <c r="G64" s="42">
        <f>SUM(G13:G63)</f>
        <v>10.519724689165187</v>
      </c>
      <c r="H64" s="42">
        <f>SUM(H15:H62)</f>
        <v>207656.3</v>
      </c>
      <c r="I64" s="40"/>
    </row>
    <row r="66" ht="25.5" customHeight="1">
      <c r="A66" s="1" t="s">
        <v>75</v>
      </c>
    </row>
  </sheetData>
  <sheetProtection selectLockedCells="1" selectUnlockedCells="1"/>
  <mergeCells count="31">
    <mergeCell ref="B64:C64"/>
    <mergeCell ref="A41:B41"/>
    <mergeCell ref="A44:B44"/>
    <mergeCell ref="A48:B48"/>
    <mergeCell ref="A54:B54"/>
    <mergeCell ref="A60:B60"/>
    <mergeCell ref="A62:B62"/>
    <mergeCell ref="A27:B27"/>
    <mergeCell ref="A29:B29"/>
    <mergeCell ref="A31:B31"/>
    <mergeCell ref="A34:B34"/>
    <mergeCell ref="A36:B36"/>
    <mergeCell ref="A38:B38"/>
    <mergeCell ref="A17:B17"/>
    <mergeCell ref="A18:B18"/>
    <mergeCell ref="A19:B19"/>
    <mergeCell ref="A20:B20"/>
    <mergeCell ref="A22:B22"/>
    <mergeCell ref="A23:B23"/>
    <mergeCell ref="A8:I8"/>
    <mergeCell ref="A9:C9"/>
    <mergeCell ref="E9:G9"/>
    <mergeCell ref="A12:B12"/>
    <mergeCell ref="A14:B14"/>
    <mergeCell ref="A16:B16"/>
    <mergeCell ref="A1:I1"/>
    <mergeCell ref="A3:I3"/>
    <mergeCell ref="A4:I4"/>
    <mergeCell ref="A5:I5"/>
    <mergeCell ref="A6:I6"/>
    <mergeCell ref="A7:I7"/>
  </mergeCells>
  <printOptions/>
  <pageMargins left="0.8659722222222223" right="0.3541666666666667" top="0.43333333333333335" bottom="0.43333333333333335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2018-03-02T12:33:52Z</dcterms:modified>
  <cp:category/>
  <cp:version/>
  <cp:contentType/>
  <cp:contentStatus/>
</cp:coreProperties>
</file>