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<sst xmlns="http://schemas.openxmlformats.org/spreadsheetml/2006/main" count="108" uniqueCount="79">
  <si>
    <t>ООО "Образцовое содержание жилья"</t>
  </si>
  <si>
    <t>Утверждаю</t>
  </si>
  <si>
    <t>Директор ООО "ОСЖ"</t>
  </si>
  <si>
    <t>____________________ Бобровская Ю.А.</t>
  </si>
  <si>
    <t xml:space="preserve">План  </t>
  </si>
  <si>
    <t>Текущего и капитального ремонта   на 2017  год</t>
  </si>
  <si>
    <t>Объект: Жилой многоквартирный дом: ул. Прибрежная 10</t>
  </si>
  <si>
    <t>Кол-во квартир, шт.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</si>
  <si>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</si>
  <si>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</si>
  <si>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</si>
  <si>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</si>
  <si>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</si>
  <si>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</si>
  <si>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</si>
  <si>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</si>
  <si>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</si>
  <si>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</si>
  <si>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>Устройство цементно песчаной стяжки в подвальных помещениях  под. 2-3</t>
  </si>
  <si>
    <t>м²</t>
  </si>
  <si>
    <t>1-4 кв.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</si>
  <si>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</si>
  <si>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</si>
  <si>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</si>
  <si>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</si>
  <si>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</si>
  <si>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</si>
  <si>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</si>
  <si>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>Замена водосточной воронки, трубы водоотведения - с обратной стороны здания. Замена водосточной трубы со стороны двора.</t>
  </si>
  <si>
    <t>п.м.</t>
  </si>
  <si>
    <t>2-3 кв.</t>
  </si>
  <si>
    <t>Доработка защитных козырьков над входами в подъезд.</t>
  </si>
  <si>
    <t>шт</t>
  </si>
  <si>
    <t xml:space="preserve">10. ПЕРЕГОРОДКИ </t>
  </si>
  <si>
    <t>11. ВНУТРЕННЯЯ  ОТДЕЛКА</t>
  </si>
  <si>
    <t>Стены, потолки 1-4 подъездов: очистка от побелки, потрескавшейся краски. Шпатлевание, грунтовка, покраска вод.эм.краской. Покраска перил, торцов лестничных маршей, покраска радиаторов отопления.</t>
  </si>
  <si>
    <t xml:space="preserve">12. ПОЛЫ </t>
  </si>
  <si>
    <t>Облицовка полов лестничных маршей керамической плиткой.</t>
  </si>
  <si>
    <t>13. ОКНА   и    ДВЕРИ</t>
  </si>
  <si>
    <t xml:space="preserve">14.МУСОРОПРОВОД </t>
  </si>
  <si>
    <t xml:space="preserve">15. ВЕНТИЛЯЦИЯ и ДЫМОУДАЛЕНИЕ </t>
  </si>
  <si>
    <t xml:space="preserve">Видео-диагностические работы  по системам вентиляции и дымоудалению, выявление неработающих каналов  вентиляции </t>
  </si>
  <si>
    <t xml:space="preserve">шт </t>
  </si>
  <si>
    <t>Выпуск вентиляционного короба по фасадной стене из кухонного помещения кв.№1</t>
  </si>
  <si>
    <t>п/м</t>
  </si>
  <si>
    <t>2-4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</si>
  <si>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</si>
  <si>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</si>
  <si>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18. ВОДОСНАБЖЕНИЕ, ОТОПЛЕНИЕ , ВОДООТВЕДЕНИЕ</t>
  </si>
  <si>
    <t xml:space="preserve">Монтаж регулятора давления на подающий трубопровод отопления </t>
  </si>
  <si>
    <t>2-3 квартал</t>
  </si>
  <si>
    <t>Монтаж  амортизационных вставок на насосную группу системы отопления Ду 50</t>
  </si>
  <si>
    <t>1-2 квартал</t>
  </si>
  <si>
    <t>Установка запорной арматуры на нижний розлив Ду 15,20,25</t>
  </si>
  <si>
    <t>Установка шарового крана на обратку системы отопления Ду50</t>
  </si>
  <si>
    <t>Замена стояков отопления  Ду 15,  Ду 20, Ду 25 в квартирах отказавшиеся от замены при проведении кап. Ремонта</t>
  </si>
  <si>
    <t>п/п</t>
  </si>
  <si>
    <t>Замена стояка ХВС на п/п Ду20 с установкой запорной арматуры Ду15(в квартирах отказавшихся от замены при кап. Ремонте)</t>
  </si>
  <si>
    <t>1-4 квартал</t>
  </si>
  <si>
    <t xml:space="preserve">19. ТЕПЛОСНАБЖЕНИЕ   и  ГОРЯЧЕЕ ВОДОСНАБЖЕНИЕ </t>
  </si>
  <si>
    <t xml:space="preserve">Замена циркуляционного насоса ГВС </t>
  </si>
  <si>
    <t xml:space="preserve">1-4 квартал </t>
  </si>
  <si>
    <t xml:space="preserve">Промывка ПТО ГВС </t>
  </si>
  <si>
    <t xml:space="preserve">Разработка проекта рециркуляции ГВС, монтаж  возвратной линии ГВС  со стояков на  чердак и чердака  в тепловой узел </t>
  </si>
  <si>
    <t>2-4 квартал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</si>
  <si>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</si>
  <si>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</si>
  <si>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</si>
  <si>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22. ЛИФТЫ</t>
  </si>
  <si>
    <t>23.  ЭНЕРГОСБЕРЕЖЕНИЕ  и ЭНЕРГОЭФФЕКТИВНОСТЬ</t>
  </si>
  <si>
    <t>24. БЛАГОУСТРОЙСТВО и ПРОЧИЕ РАБОТЫ</t>
  </si>
  <si>
    <t>Устройство ливневого водоотведения через придомовой участок дороги (с использованием бетонных лотков водоотведения и стальных решеток)</t>
  </si>
  <si>
    <t>Ямочный ремонт придомового участка дороги (место стоянки).</t>
  </si>
  <si>
    <t>Замена почтовых ящиков в под. 1,2,3,4</t>
  </si>
  <si>
    <t>секц.</t>
  </si>
  <si>
    <t>Ремонт парапетов лестничного марша (под-д №4): локальный демонтаж кирпичной кладки, восстановление кирпичной кладки, штукатурка, грунтовка, покраска.</t>
  </si>
  <si>
    <t>2-3кв.</t>
  </si>
  <si>
    <t>Итого:</t>
  </si>
  <si>
    <t>Составил:  Гл. Инженер                                                                                       Анашкин В.И.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</si>
</sst>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 vertical="center"/>
      <protection/>
    </xf>
    <xf numFmtId="0" fontId="3" fillId="0" borderId="0" xfId="33" applyFont="1" applyAlignment="1">
      <alignment/>
      <protection/>
    </xf>
    <xf numFmtId="0" fontId="4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" fillId="0" borderId="0" xfId="33" applyAlignment="1">
      <alignment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4" fontId="1" fillId="0" borderId="10" xfId="33" applyNumberFormat="1" applyFont="1" applyBorder="1" applyAlignment="1">
      <alignment horizontal="center" vertical="center" wrapText="1"/>
      <protection/>
    </xf>
    <xf numFmtId="3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justify" wrapText="1"/>
      <protection/>
    </xf>
    <xf numFmtId="0" fontId="1" fillId="0" borderId="10" xfId="33" applyFont="1" applyBorder="1" applyAlignment="1">
      <alignment horizont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0" xfId="33" applyAlignment="1">
      <alignment vertical="center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center" wrapText="1"/>
      <protection/>
    </xf>
    <xf numFmtId="0" fontId="6" fillId="0" borderId="0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zoomScale="95" zoomScaleNormal="95" zoomScalePageLayoutView="0" workbookViewId="0" topLeftCell="A1">
      <selection activeCell="B35" sqref="B35"/>
    </sheetView>
  </sheetViews>
  <sheetFormatPr defaultColWidth="8.7109375" defaultRowHeight="12.75"/>
  <cols>
    <col min="1" max="1" width="6.140625" style="1" customWidth="1"/>
    <col min="2" max="2" width="28.7109375" style="1" customWidth="1"/>
    <col min="3" max="3" width="6.7109375" style="2" customWidth="1"/>
    <col min="4" max="4" width="8.7109375" style="2" customWidth="1"/>
    <col min="5" max="7" width="12.7109375" style="2" customWidth="1"/>
    <col min="8" max="16384" width="8.7109375" style="1" customWidth="1"/>
  </cols>
  <sheetData>
    <row r="1" spans="1:9" ht="18">
      <c r="A1" s="41" t="s">
        <v>0</v>
      </c>
      <c r="B1" s="41"/>
      <c r="C1" s="41"/>
      <c r="D1" s="41"/>
      <c r="E1" s="41"/>
      <c r="F1" s="41"/>
      <c r="G1" s="41"/>
      <c r="H1" s="3"/>
      <c r="I1" s="3"/>
    </row>
    <row r="2" spans="1:9" ht="21">
      <c r="A2" s="4"/>
      <c r="B2" s="4"/>
      <c r="C2" s="5"/>
      <c r="D2" s="5"/>
      <c r="E2" s="5"/>
      <c r="F2" s="5"/>
      <c r="G2" s="5"/>
      <c r="H2" s="3"/>
      <c r="I2" s="3"/>
    </row>
    <row r="3" spans="1:9" ht="15">
      <c r="A3" s="42" t="s">
        <v>1</v>
      </c>
      <c r="B3" s="42"/>
      <c r="C3" s="42"/>
      <c r="D3" s="42"/>
      <c r="E3" s="42"/>
      <c r="F3" s="42"/>
      <c r="G3" s="42"/>
      <c r="H3" s="3"/>
      <c r="I3" s="3"/>
    </row>
    <row r="4" spans="1:9" ht="14.25">
      <c r="A4" s="43" t="s">
        <v>2</v>
      </c>
      <c r="B4" s="43"/>
      <c r="C4" s="43"/>
      <c r="D4" s="43"/>
      <c r="E4" s="43"/>
      <c r="F4" s="43"/>
      <c r="G4" s="43"/>
      <c r="H4" s="6"/>
      <c r="I4" s="6"/>
    </row>
    <row r="5" spans="1:9" ht="14.25">
      <c r="A5" s="43" t="s">
        <v>3</v>
      </c>
      <c r="B5" s="43"/>
      <c r="C5" s="43"/>
      <c r="D5" s="43"/>
      <c r="E5" s="43"/>
      <c r="F5" s="43"/>
      <c r="G5" s="43"/>
      <c r="H5" s="6"/>
      <c r="I5" s="6"/>
    </row>
    <row r="6" spans="1:9" ht="18">
      <c r="A6" s="41" t="s">
        <v>4</v>
      </c>
      <c r="B6" s="41"/>
      <c r="C6" s="41"/>
      <c r="D6" s="41"/>
      <c r="E6" s="41"/>
      <c r="F6" s="41"/>
      <c r="G6" s="41"/>
      <c r="H6" s="6"/>
      <c r="I6" s="6"/>
    </row>
    <row r="7" spans="1:7" ht="24" customHeight="1">
      <c r="A7" s="39" t="s">
        <v>5</v>
      </c>
      <c r="B7" s="39"/>
      <c r="C7" s="39"/>
      <c r="D7" s="39"/>
      <c r="E7" s="39"/>
      <c r="F7" s="39"/>
      <c r="G7" s="39"/>
    </row>
    <row r="8" spans="1:7" ht="16.5" customHeight="1">
      <c r="A8" s="39" t="s">
        <v>6</v>
      </c>
      <c r="B8" s="39"/>
      <c r="C8" s="39"/>
      <c r="D8" s="39"/>
      <c r="E8" s="39"/>
      <c r="F8" s="39"/>
      <c r="G8" s="39"/>
    </row>
    <row r="9" spans="1:7" ht="21.75" customHeight="1">
      <c r="A9" s="40" t="s">
        <v>7</v>
      </c>
      <c r="B9" s="40"/>
      <c r="C9" s="40"/>
      <c r="D9" s="7"/>
      <c r="E9" s="40" t="s">
        <v>8</v>
      </c>
      <c r="F9" s="40"/>
      <c r="G9" s="7">
        <v>2815</v>
      </c>
    </row>
    <row r="10" spans="1:8" ht="29.25" customHeight="1">
      <c r="A10" s="8" t="s">
        <v>9</v>
      </c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10"/>
    </row>
    <row r="11" spans="1:8" ht="15.75" customHeight="1">
      <c r="A11" s="37" t="s">
        <v>16</v>
      </c>
      <c r="B11" s="37"/>
      <c r="C11" s="12"/>
      <c r="D11" s="12"/>
      <c r="E11" s="12"/>
      <c r="F11" s="12"/>
      <c r="G11" s="12"/>
      <c r="H11" s="10"/>
    </row>
    <row r="12" spans="1:8" ht="15.75" customHeight="1">
      <c r="A12" s="11"/>
      <c r="B12" s="11"/>
      <c r="C12" s="12"/>
      <c r="D12" s="12"/>
      <c r="E12" s="12"/>
      <c r="F12" s="13">
        <f aca="true" t="shared" si="0" ref="F12:F36">E12/(12*$G$9)</f>
        <v>0</v>
      </c>
      <c r="G12" s="12"/>
      <c r="H12" s="10"/>
    </row>
    <row r="13" spans="1:7" ht="14.25" customHeight="1">
      <c r="A13" s="37" t="s">
        <v>17</v>
      </c>
      <c r="B13" s="37"/>
      <c r="C13" s="12"/>
      <c r="D13" s="12"/>
      <c r="E13" s="12"/>
      <c r="F13" s="13">
        <f t="shared" si="0"/>
        <v>0</v>
      </c>
      <c r="G13" s="12"/>
    </row>
    <row r="14" spans="1:7" ht="42.75">
      <c r="A14" s="12">
        <v>1</v>
      </c>
      <c r="B14" s="11" t="s">
        <v>18</v>
      </c>
      <c r="C14" s="12" t="s">
        <v>19</v>
      </c>
      <c r="D14" s="12">
        <v>62</v>
      </c>
      <c r="E14" s="14">
        <f>D14*400</f>
        <v>24800</v>
      </c>
      <c r="F14" s="13">
        <f t="shared" si="0"/>
        <v>0.7341622261693309</v>
      </c>
      <c r="G14" s="12" t="s">
        <v>20</v>
      </c>
    </row>
    <row r="15" spans="1:7" ht="15" customHeight="1">
      <c r="A15" s="37" t="s">
        <v>21</v>
      </c>
      <c r="B15" s="37"/>
      <c r="C15" s="12"/>
      <c r="D15" s="12"/>
      <c r="E15" s="12"/>
      <c r="F15" s="13">
        <f t="shared" si="0"/>
        <v>0</v>
      </c>
      <c r="G15" s="12"/>
    </row>
    <row r="16" spans="1:7" ht="15" customHeight="1">
      <c r="A16" s="37" t="s">
        <v>22</v>
      </c>
      <c r="B16" s="37"/>
      <c r="C16" s="12"/>
      <c r="D16" s="12"/>
      <c r="E16" s="12"/>
      <c r="F16" s="13">
        <f t="shared" si="0"/>
        <v>0</v>
      </c>
      <c r="G16" s="12"/>
    </row>
    <row r="17" spans="1:7" ht="15" customHeight="1">
      <c r="A17" s="37" t="s">
        <v>23</v>
      </c>
      <c r="B17" s="37"/>
      <c r="C17" s="12"/>
      <c r="D17" s="12"/>
      <c r="E17" s="12"/>
      <c r="F17" s="13">
        <f t="shared" si="0"/>
        <v>0</v>
      </c>
      <c r="G17" s="12"/>
    </row>
    <row r="18" spans="1:7" ht="15" customHeight="1">
      <c r="A18" s="37" t="s">
        <v>24</v>
      </c>
      <c r="B18" s="37"/>
      <c r="C18" s="12"/>
      <c r="D18" s="12"/>
      <c r="E18" s="12"/>
      <c r="F18" s="13">
        <f t="shared" si="0"/>
        <v>0</v>
      </c>
      <c r="G18" s="12"/>
    </row>
    <row r="19" spans="1:7" ht="15" customHeight="1">
      <c r="A19" s="37" t="s">
        <v>25</v>
      </c>
      <c r="B19" s="37"/>
      <c r="C19" s="12"/>
      <c r="D19" s="12"/>
      <c r="E19" s="12"/>
      <c r="F19" s="13">
        <f t="shared" si="0"/>
        <v>0</v>
      </c>
      <c r="G19" s="12"/>
    </row>
    <row r="20" spans="1:7" ht="15" customHeight="1">
      <c r="A20" s="37" t="s">
        <v>26</v>
      </c>
      <c r="B20" s="37"/>
      <c r="C20" s="12"/>
      <c r="D20" s="12"/>
      <c r="E20" s="12"/>
      <c r="F20" s="13">
        <f t="shared" si="0"/>
        <v>0</v>
      </c>
      <c r="G20" s="12"/>
    </row>
    <row r="21" spans="1:7" ht="15" customHeight="1">
      <c r="A21" s="37" t="s">
        <v>27</v>
      </c>
      <c r="B21" s="37"/>
      <c r="C21" s="12"/>
      <c r="D21" s="12"/>
      <c r="E21" s="12"/>
      <c r="F21" s="13">
        <f t="shared" si="0"/>
        <v>0</v>
      </c>
      <c r="G21" s="12"/>
    </row>
    <row r="22" spans="1:7" ht="81" customHeight="1">
      <c r="A22" s="12">
        <v>1</v>
      </c>
      <c r="B22" s="15" t="s">
        <v>28</v>
      </c>
      <c r="C22" s="12" t="s">
        <v>29</v>
      </c>
      <c r="D22" s="12">
        <v>9</v>
      </c>
      <c r="E22" s="12">
        <f>D22*900</f>
        <v>8100</v>
      </c>
      <c r="F22" s="13">
        <f t="shared" si="0"/>
        <v>0.23978685612788633</v>
      </c>
      <c r="G22" s="12" t="s">
        <v>30</v>
      </c>
    </row>
    <row r="23" spans="1:7" ht="42.75">
      <c r="A23" s="16">
        <v>2</v>
      </c>
      <c r="B23" s="11" t="s">
        <v>31</v>
      </c>
      <c r="C23" s="12" t="s">
        <v>32</v>
      </c>
      <c r="D23" s="12">
        <v>4</v>
      </c>
      <c r="E23" s="12">
        <f>D23*5000</f>
        <v>20000</v>
      </c>
      <c r="F23" s="13">
        <f t="shared" si="0"/>
        <v>0.5920663114268798</v>
      </c>
      <c r="G23" s="12" t="s">
        <v>30</v>
      </c>
    </row>
    <row r="24" spans="1:7" ht="18.75" customHeight="1">
      <c r="A24" s="37" t="s">
        <v>33</v>
      </c>
      <c r="B24" s="37"/>
      <c r="C24" s="12"/>
      <c r="D24" s="12"/>
      <c r="E24" s="12"/>
      <c r="F24" s="13">
        <f t="shared" si="0"/>
        <v>0</v>
      </c>
      <c r="G24" s="12"/>
    </row>
    <row r="25" spans="1:7" ht="14.25">
      <c r="A25" s="11"/>
      <c r="B25" s="11"/>
      <c r="C25" s="12"/>
      <c r="D25" s="12"/>
      <c r="E25" s="12"/>
      <c r="F25" s="13">
        <f t="shared" si="0"/>
        <v>0</v>
      </c>
      <c r="G25" s="12"/>
    </row>
    <row r="26" spans="1:7" ht="18" customHeight="1">
      <c r="A26" s="37" t="s">
        <v>34</v>
      </c>
      <c r="B26" s="37"/>
      <c r="C26" s="12"/>
      <c r="D26" s="12"/>
      <c r="E26" s="12"/>
      <c r="F26" s="13">
        <f t="shared" si="0"/>
        <v>0</v>
      </c>
      <c r="G26" s="12"/>
    </row>
    <row r="27" spans="1:256" ht="108.75" customHeight="1">
      <c r="A27" s="17">
        <v>1</v>
      </c>
      <c r="B27" s="17" t="s">
        <v>35</v>
      </c>
      <c r="C27" s="18" t="s">
        <v>19</v>
      </c>
      <c r="D27" s="18">
        <v>1676</v>
      </c>
      <c r="E27" s="18">
        <f>D27*530</f>
        <v>888280</v>
      </c>
      <c r="F27" s="13">
        <f t="shared" si="0"/>
        <v>26.296033155713438</v>
      </c>
      <c r="G27" s="18" t="s">
        <v>20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7" ht="16.5" customHeight="1">
      <c r="A28" s="37" t="s">
        <v>36</v>
      </c>
      <c r="B28" s="37"/>
      <c r="C28" s="12"/>
      <c r="D28" s="12"/>
      <c r="E28" s="12"/>
      <c r="F28" s="13">
        <f t="shared" si="0"/>
        <v>0</v>
      </c>
      <c r="G28" s="12"/>
    </row>
    <row r="29" spans="1:256" ht="38.25" customHeight="1">
      <c r="A29" s="19">
        <v>1</v>
      </c>
      <c r="B29" s="17" t="s">
        <v>37</v>
      </c>
      <c r="C29" s="18" t="s">
        <v>19</v>
      </c>
      <c r="D29" s="20">
        <v>106</v>
      </c>
      <c r="E29" s="20">
        <f>D29*900</f>
        <v>95400</v>
      </c>
      <c r="F29" s="13">
        <f t="shared" si="0"/>
        <v>2.8241563055062167</v>
      </c>
      <c r="G29" s="18" t="s">
        <v>20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7" ht="14.25">
      <c r="A30" s="16"/>
      <c r="B30" s="16"/>
      <c r="C30" s="12"/>
      <c r="D30" s="12"/>
      <c r="E30" s="12"/>
      <c r="F30" s="13">
        <f t="shared" si="0"/>
        <v>0</v>
      </c>
      <c r="G30" s="12"/>
    </row>
    <row r="31" spans="1:7" ht="15" customHeight="1">
      <c r="A31" s="37" t="s">
        <v>38</v>
      </c>
      <c r="B31" s="37"/>
      <c r="C31" s="12"/>
      <c r="D31" s="12"/>
      <c r="E31" s="12"/>
      <c r="F31" s="13">
        <f t="shared" si="0"/>
        <v>0</v>
      </c>
      <c r="G31" s="12"/>
    </row>
    <row r="32" spans="1:7" ht="15" customHeight="1">
      <c r="A32" s="37" t="s">
        <v>39</v>
      </c>
      <c r="B32" s="37"/>
      <c r="C32" s="12"/>
      <c r="D32" s="12"/>
      <c r="E32" s="12"/>
      <c r="F32" s="13">
        <f t="shared" si="0"/>
        <v>0</v>
      </c>
      <c r="G32" s="12"/>
    </row>
    <row r="33" spans="1:7" ht="14.25">
      <c r="A33" s="16"/>
      <c r="B33" s="16"/>
      <c r="C33" s="12"/>
      <c r="D33" s="12"/>
      <c r="E33" s="12"/>
      <c r="F33" s="13">
        <f t="shared" si="0"/>
        <v>0</v>
      </c>
      <c r="G33" s="12"/>
    </row>
    <row r="34" spans="1:7" ht="18" customHeight="1">
      <c r="A34" s="38" t="s">
        <v>40</v>
      </c>
      <c r="B34" s="38"/>
      <c r="C34" s="12"/>
      <c r="D34" s="12"/>
      <c r="E34" s="12"/>
      <c r="F34" s="13">
        <f t="shared" si="0"/>
        <v>0</v>
      </c>
      <c r="G34" s="12"/>
    </row>
    <row r="35" spans="1:7" ht="75" customHeight="1">
      <c r="A35" s="18">
        <v>1</v>
      </c>
      <c r="B35" s="21" t="s">
        <v>41</v>
      </c>
      <c r="C35" s="18" t="s">
        <v>42</v>
      </c>
      <c r="D35" s="18">
        <v>80</v>
      </c>
      <c r="E35" s="18">
        <f>D35*170</f>
        <v>13600</v>
      </c>
      <c r="F35" s="13">
        <f t="shared" si="0"/>
        <v>0.40260509177027826</v>
      </c>
      <c r="G35" s="18" t="s">
        <v>20</v>
      </c>
    </row>
    <row r="36" spans="1:7" ht="39.75">
      <c r="A36" s="18">
        <v>2</v>
      </c>
      <c r="B36" s="21" t="s">
        <v>43</v>
      </c>
      <c r="C36" s="18" t="s">
        <v>44</v>
      </c>
      <c r="D36" s="18">
        <v>10</v>
      </c>
      <c r="E36" s="18">
        <f>D36*3800</f>
        <v>38000</v>
      </c>
      <c r="F36" s="13">
        <f t="shared" si="0"/>
        <v>1.1249259917110717</v>
      </c>
      <c r="G36" s="20" t="s">
        <v>45</v>
      </c>
    </row>
    <row r="37" spans="1:7" ht="42" customHeight="1">
      <c r="A37" s="33" t="s">
        <v>46</v>
      </c>
      <c r="B37" s="33"/>
      <c r="C37" s="18"/>
      <c r="D37" s="18"/>
      <c r="E37" s="18"/>
      <c r="F37" s="22"/>
      <c r="G37" s="18"/>
    </row>
    <row r="38" spans="1:7" ht="57" customHeight="1">
      <c r="A38" s="18">
        <v>1</v>
      </c>
      <c r="B38" s="17" t="s">
        <v>47</v>
      </c>
      <c r="C38" s="18" t="s">
        <v>44</v>
      </c>
      <c r="D38" s="18"/>
      <c r="E38" s="18"/>
      <c r="F38" s="22"/>
      <c r="G38" s="18"/>
    </row>
    <row r="39" spans="1:7" ht="17.25" customHeight="1">
      <c r="A39" s="23"/>
      <c r="B39" s="21"/>
      <c r="C39" s="18"/>
      <c r="D39" s="18"/>
      <c r="E39" s="18"/>
      <c r="F39" s="22"/>
      <c r="G39" s="18"/>
    </row>
    <row r="40" spans="1:7" ht="26.25" customHeight="1">
      <c r="A40" s="35" t="s">
        <v>48</v>
      </c>
      <c r="B40" s="35"/>
      <c r="C40" s="18"/>
      <c r="D40" s="18"/>
      <c r="E40" s="18"/>
      <c r="F40" s="22"/>
      <c r="G40" s="18"/>
    </row>
    <row r="41" spans="1:7" ht="39.75" customHeight="1">
      <c r="A41" s="23">
        <v>1</v>
      </c>
      <c r="B41" s="21" t="s">
        <v>49</v>
      </c>
      <c r="C41" s="18" t="s">
        <v>32</v>
      </c>
      <c r="D41" s="18">
        <v>1</v>
      </c>
      <c r="E41" s="18">
        <f>D41*120000</f>
        <v>120000</v>
      </c>
      <c r="F41" s="13">
        <f aca="true" t="shared" si="1" ref="F41:F46">E41/(12*$G$9)</f>
        <v>3.552397868561279</v>
      </c>
      <c r="G41" s="18" t="s">
        <v>50</v>
      </c>
    </row>
    <row r="42" spans="1:7" ht="42" customHeight="1">
      <c r="A42" s="23">
        <v>2</v>
      </c>
      <c r="B42" s="21" t="s">
        <v>51</v>
      </c>
      <c r="C42" s="18" t="s">
        <v>32</v>
      </c>
      <c r="D42" s="18">
        <v>2</v>
      </c>
      <c r="E42" s="18">
        <f>D42*500</f>
        <v>1000</v>
      </c>
      <c r="F42" s="13">
        <f t="shared" si="1"/>
        <v>0.02960331557134399</v>
      </c>
      <c r="G42" s="18" t="s">
        <v>52</v>
      </c>
    </row>
    <row r="43" spans="1:7" s="24" customFormat="1" ht="33" customHeight="1">
      <c r="A43" s="18">
        <v>3</v>
      </c>
      <c r="B43" s="17" t="s">
        <v>53</v>
      </c>
      <c r="C43" s="18" t="s">
        <v>44</v>
      </c>
      <c r="D43" s="18">
        <v>35</v>
      </c>
      <c r="E43" s="18">
        <f>420*D43</f>
        <v>14700</v>
      </c>
      <c r="F43" s="13">
        <f t="shared" si="1"/>
        <v>0.4351687388987567</v>
      </c>
      <c r="G43" s="18" t="s">
        <v>52</v>
      </c>
    </row>
    <row r="44" spans="1:7" ht="39.75">
      <c r="A44" s="23">
        <v>4</v>
      </c>
      <c r="B44" s="21" t="s">
        <v>54</v>
      </c>
      <c r="C44" s="18" t="s">
        <v>32</v>
      </c>
      <c r="D44" s="18">
        <v>1</v>
      </c>
      <c r="E44" s="18">
        <f>D44*2500</f>
        <v>2500</v>
      </c>
      <c r="F44" s="13">
        <f t="shared" si="1"/>
        <v>0.07400828892835998</v>
      </c>
      <c r="G44" s="18" t="s">
        <v>52</v>
      </c>
    </row>
    <row r="45" spans="1:7" ht="57" customHeight="1">
      <c r="A45" s="23">
        <v>5</v>
      </c>
      <c r="B45" s="21" t="s">
        <v>55</v>
      </c>
      <c r="C45" s="18" t="s">
        <v>56</v>
      </c>
      <c r="D45" s="18">
        <v>72</v>
      </c>
      <c r="E45" s="18">
        <f>D45*2000</f>
        <v>144000</v>
      </c>
      <c r="F45" s="13">
        <f t="shared" si="1"/>
        <v>4.262877442273535</v>
      </c>
      <c r="G45" s="18" t="s">
        <v>50</v>
      </c>
    </row>
    <row r="46" spans="1:7" ht="69" customHeight="1">
      <c r="A46" s="23">
        <v>6</v>
      </c>
      <c r="B46" s="21" t="s">
        <v>57</v>
      </c>
      <c r="C46" s="18" t="s">
        <v>56</v>
      </c>
      <c r="D46" s="18">
        <v>6</v>
      </c>
      <c r="E46" s="18">
        <f>D46*1500</f>
        <v>9000</v>
      </c>
      <c r="F46" s="13">
        <f t="shared" si="1"/>
        <v>0.2664298401420959</v>
      </c>
      <c r="G46" s="18" t="s">
        <v>58</v>
      </c>
    </row>
    <row r="47" spans="1:7" ht="14.25">
      <c r="A47" s="23"/>
      <c r="B47" s="21"/>
      <c r="C47" s="18"/>
      <c r="D47" s="18"/>
      <c r="E47" s="18"/>
      <c r="F47" s="13"/>
      <c r="G47" s="18"/>
    </row>
    <row r="48" spans="1:7" ht="29.25" customHeight="1">
      <c r="A48" s="33" t="s">
        <v>59</v>
      </c>
      <c r="B48" s="33"/>
      <c r="C48" s="18"/>
      <c r="D48" s="18"/>
      <c r="E48" s="18"/>
      <c r="F48" s="13"/>
      <c r="G48" s="18"/>
    </row>
    <row r="49" spans="1:7" ht="29.25" customHeight="1">
      <c r="A49" s="23">
        <v>1</v>
      </c>
      <c r="B49" s="21" t="s">
        <v>60</v>
      </c>
      <c r="C49" s="18" t="s">
        <v>32</v>
      </c>
      <c r="D49" s="18">
        <v>1</v>
      </c>
      <c r="E49" s="18">
        <f>D49*17000</f>
        <v>17000</v>
      </c>
      <c r="F49" s="13">
        <f>E49/(12*$G$9)</f>
        <v>0.5032563647128478</v>
      </c>
      <c r="G49" s="18" t="s">
        <v>61</v>
      </c>
    </row>
    <row r="50" spans="1:7" ht="34.5" customHeight="1">
      <c r="A50" s="23">
        <v>2</v>
      </c>
      <c r="B50" s="21" t="s">
        <v>62</v>
      </c>
      <c r="C50" s="18" t="s">
        <v>32</v>
      </c>
      <c r="D50" s="18">
        <v>2</v>
      </c>
      <c r="E50" s="18">
        <f>D50*8000</f>
        <v>16000</v>
      </c>
      <c r="F50" s="13">
        <f>E50/(12*$G$9)</f>
        <v>0.47365304914150386</v>
      </c>
      <c r="G50" s="18" t="s">
        <v>58</v>
      </c>
    </row>
    <row r="51" spans="1:7" ht="69.75" customHeight="1">
      <c r="A51" s="23">
        <v>3</v>
      </c>
      <c r="B51" s="21" t="s">
        <v>63</v>
      </c>
      <c r="C51" s="18" t="s">
        <v>32</v>
      </c>
      <c r="D51" s="18">
        <v>1</v>
      </c>
      <c r="E51" s="18">
        <f>D51*120000</f>
        <v>120000</v>
      </c>
      <c r="F51" s="13">
        <f>E51/(12*$G$9)</f>
        <v>3.552397868561279</v>
      </c>
      <c r="G51" s="18" t="s">
        <v>64</v>
      </c>
    </row>
    <row r="52" spans="1:7" ht="25.5" customHeight="1">
      <c r="A52" s="25"/>
      <c r="B52" s="25"/>
      <c r="C52" s="26"/>
      <c r="D52" s="26"/>
      <c r="E52" s="26"/>
      <c r="F52" s="13"/>
      <c r="G52" s="26"/>
    </row>
    <row r="53" spans="1:7" ht="51.75" customHeight="1">
      <c r="A53" s="36" t="s">
        <v>65</v>
      </c>
      <c r="B53" s="36"/>
      <c r="C53" s="26"/>
      <c r="D53" s="26"/>
      <c r="E53" s="26"/>
      <c r="F53" s="13"/>
      <c r="G53" s="26"/>
    </row>
    <row r="54" spans="1:7" ht="30.75" customHeight="1">
      <c r="A54" s="25">
        <v>1</v>
      </c>
      <c r="B54" s="27" t="s">
        <v>66</v>
      </c>
      <c r="C54" s="26" t="s">
        <v>32</v>
      </c>
      <c r="D54" s="26">
        <v>1</v>
      </c>
      <c r="E54" s="26">
        <f>D54*5000</f>
        <v>5000</v>
      </c>
      <c r="F54" s="13">
        <f>E54/(12*$G$9)</f>
        <v>0.14801657785671996</v>
      </c>
      <c r="G54" s="26" t="s">
        <v>50</v>
      </c>
    </row>
    <row r="55" spans="1:7" ht="49.5" customHeight="1">
      <c r="A55" s="25">
        <v>2</v>
      </c>
      <c r="B55" s="27" t="s">
        <v>67</v>
      </c>
      <c r="C55" s="26" t="s">
        <v>32</v>
      </c>
      <c r="D55" s="26">
        <v>1</v>
      </c>
      <c r="E55" s="26">
        <f>D55*3000</f>
        <v>3000</v>
      </c>
      <c r="F55" s="13">
        <f>E55/(12*$G$9)</f>
        <v>0.08880994671403197</v>
      </c>
      <c r="G55" s="26" t="s">
        <v>50</v>
      </c>
    </row>
    <row r="56" spans="1:7" ht="18" customHeight="1">
      <c r="A56" s="23"/>
      <c r="B56" s="23"/>
      <c r="C56" s="18"/>
      <c r="D56" s="18"/>
      <c r="E56" s="18"/>
      <c r="F56" s="22"/>
      <c r="G56" s="18"/>
    </row>
    <row r="57" spans="1:7" ht="14.25" customHeight="1">
      <c r="A57" s="33" t="s">
        <v>68</v>
      </c>
      <c r="B57" s="33"/>
      <c r="C57" s="18"/>
      <c r="D57" s="18"/>
      <c r="E57" s="18"/>
      <c r="F57" s="22"/>
      <c r="G57" s="18"/>
    </row>
    <row r="58" spans="1:7" ht="14.25">
      <c r="A58" s="23"/>
      <c r="B58" s="23"/>
      <c r="C58" s="18"/>
      <c r="D58" s="18"/>
      <c r="E58" s="18"/>
      <c r="F58" s="22"/>
      <c r="G58" s="18"/>
    </row>
    <row r="59" spans="1:7" ht="27" customHeight="1">
      <c r="A59" s="33" t="s">
        <v>69</v>
      </c>
      <c r="B59" s="33"/>
      <c r="C59" s="18"/>
      <c r="D59" s="18"/>
      <c r="E59" s="18"/>
      <c r="F59" s="22"/>
      <c r="G59" s="18"/>
    </row>
    <row r="60" spans="1:7" ht="29.25" customHeight="1">
      <c r="A60" s="33" t="s">
        <v>70</v>
      </c>
      <c r="B60" s="33"/>
      <c r="C60" s="18"/>
      <c r="D60" s="18"/>
      <c r="E60" s="18"/>
      <c r="F60" s="22"/>
      <c r="G60" s="18"/>
    </row>
    <row r="61" spans="1:7" ht="78" customHeight="1">
      <c r="A61" s="18">
        <v>1</v>
      </c>
      <c r="B61" s="21" t="s">
        <v>71</v>
      </c>
      <c r="C61" s="18" t="s">
        <v>29</v>
      </c>
      <c r="D61" s="18">
        <v>28</v>
      </c>
      <c r="E61" s="18">
        <f>D61*1100</f>
        <v>30800</v>
      </c>
      <c r="F61" s="13">
        <f>E61/(12*$G$9)</f>
        <v>0.9117821195973949</v>
      </c>
      <c r="G61" s="18" t="s">
        <v>30</v>
      </c>
    </row>
    <row r="62" spans="1:7" ht="43.5" customHeight="1">
      <c r="A62" s="18">
        <v>2</v>
      </c>
      <c r="B62" s="28" t="s">
        <v>72</v>
      </c>
      <c r="C62" s="18" t="s">
        <v>19</v>
      </c>
      <c r="D62" s="18">
        <v>65</v>
      </c>
      <c r="E62" s="18">
        <f>D62*1100</f>
        <v>71500</v>
      </c>
      <c r="F62" s="13">
        <f>E62/(12*$G$9)</f>
        <v>2.1166370633510954</v>
      </c>
      <c r="G62" s="18" t="s">
        <v>30</v>
      </c>
    </row>
    <row r="63" spans="1:7" ht="34.5" customHeight="1">
      <c r="A63" s="18">
        <v>3</v>
      </c>
      <c r="B63" s="28" t="s">
        <v>73</v>
      </c>
      <c r="C63" s="18" t="s">
        <v>74</v>
      </c>
      <c r="D63" s="18">
        <v>8</v>
      </c>
      <c r="E63" s="18">
        <f>D63*1600</f>
        <v>12800</v>
      </c>
      <c r="F63" s="13">
        <f>E63/(12*$G$9)</f>
        <v>0.3789224393132031</v>
      </c>
      <c r="G63" s="18" t="s">
        <v>30</v>
      </c>
    </row>
    <row r="64" spans="1:7" ht="79.5" customHeight="1">
      <c r="A64" s="18">
        <v>4</v>
      </c>
      <c r="B64" s="17" t="s">
        <v>75</v>
      </c>
      <c r="C64" s="18" t="s">
        <v>29</v>
      </c>
      <c r="D64" s="18">
        <v>17</v>
      </c>
      <c r="E64" s="18">
        <f>D64*2500</f>
        <v>42500</v>
      </c>
      <c r="F64" s="13">
        <f>E64/(12*$G$9)</f>
        <v>1.2581409117821196</v>
      </c>
      <c r="G64" s="18" t="s">
        <v>76</v>
      </c>
    </row>
    <row r="65" spans="1:7" ht="14.25">
      <c r="A65" s="29"/>
      <c r="B65" s="34" t="s">
        <v>77</v>
      </c>
      <c r="C65" s="34"/>
      <c r="D65" s="30"/>
      <c r="E65" s="31">
        <f>SUM(E11:E64)</f>
        <v>1697980</v>
      </c>
      <c r="F65" s="32">
        <f>SUM(F11:F64)</f>
        <v>50.26583777383067</v>
      </c>
      <c r="G65" s="30"/>
    </row>
    <row r="67" ht="25.5" customHeight="1">
      <c r="A67" s="1" t="s">
        <v>78</v>
      </c>
    </row>
  </sheetData>
  <sheetProtection selectLockedCells="1" selectUnlockedCells="1"/>
  <mergeCells count="32">
    <mergeCell ref="A1:G1"/>
    <mergeCell ref="A3:G3"/>
    <mergeCell ref="A4:G4"/>
    <mergeCell ref="A5:G5"/>
    <mergeCell ref="A6:G6"/>
    <mergeCell ref="A7:G7"/>
    <mergeCell ref="A8:G8"/>
    <mergeCell ref="A9:C9"/>
    <mergeCell ref="E9:F9"/>
    <mergeCell ref="A11:B11"/>
    <mergeCell ref="A13:B13"/>
    <mergeCell ref="A15:B15"/>
    <mergeCell ref="A16:B16"/>
    <mergeCell ref="A17:B17"/>
    <mergeCell ref="A18:B18"/>
    <mergeCell ref="A19:B19"/>
    <mergeCell ref="A20:B20"/>
    <mergeCell ref="A21:B21"/>
    <mergeCell ref="A24:B24"/>
    <mergeCell ref="A26:B26"/>
    <mergeCell ref="A28:B28"/>
    <mergeCell ref="A31:B31"/>
    <mergeCell ref="A32:B32"/>
    <mergeCell ref="A34:B34"/>
    <mergeCell ref="A60:B60"/>
    <mergeCell ref="B65:C65"/>
    <mergeCell ref="A37:B37"/>
    <mergeCell ref="A40:B40"/>
    <mergeCell ref="A48:B48"/>
    <mergeCell ref="A53:B53"/>
    <mergeCell ref="A57:B57"/>
    <mergeCell ref="A59:B59"/>
  </mergeCells>
  <printOptions/>
  <pageMargins left="0.8659722222222223" right="0.3541666666666667" top="0.43333333333333335" bottom="0.43333333333333335" header="0.5118055555555555" footer="0.5118055555555555"/>
  <pageSetup fitToHeight="7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cp:lastPrinted>2017-01-18T10:48:03Z</cp:lastPrinted>
  <dcterms:modified xsi:type="dcterms:W3CDTF">2017-01-18T10:49:29Z</dcterms:modified>
  <cp:category/>
  <cp:version/>
  <cp:contentType/>
  <cp:contentStatus/>
</cp:coreProperties>
</file>