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<sst xmlns="http://schemas.openxmlformats.org/spreadsheetml/2006/main" count="109" uniqueCount="79">
  <si>
    <t>ООО "Образцовое содержание жилья"</t>
  </si>
  <si>
    <t>Утверждаю:</t>
  </si>
  <si>
    <t>Директор ООО "ОСЖ"</t>
  </si>
  <si>
    <t>__________________________ Бобровская Ю.А.</t>
  </si>
  <si>
    <t xml:space="preserve">План  </t>
  </si>
  <si>
    <t>Текущего и капитального ремонта   на 2017 год</t>
  </si>
  <si>
    <t>Объект: Жилой многоквартирный дом: Урицкого, 24</t>
  </si>
  <si>
    <t>Кол-во квартир, шт</t>
  </si>
  <si>
    <t xml:space="preserve">Общая площадь:м2 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</si>
  <si>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</si>
  <si>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</si>
  <si>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</si>
  <si>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</si>
  <si>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</si>
  <si>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Тариф на 1 м2</t>
  </si>
  <si>
    <t>Период выполнен.</t>
  </si>
  <si>
    <t>1. ФУНДАМЕНТ</t>
  </si>
  <si>
    <t xml:space="preserve">2. ПОДВАЛ </t>
  </si>
  <si>
    <t>Ремон входных направлений под лестничными маршами: бетонирование напольного покрытия. Изготовление, установка ограждения и калитки из арматуры.</t>
  </si>
  <si>
    <t>шт</t>
  </si>
  <si>
    <t>1-4кв.</t>
  </si>
  <si>
    <t xml:space="preserve">3. СТЕНЫ </t>
  </si>
  <si>
    <t xml:space="preserve">4. ПЕРЕКРЫТИЯ  и ПОКРЫТИЯ </t>
  </si>
  <si>
    <t>Изготовление и установка защитных козырьков над входом в подъезд</t>
  </si>
  <si>
    <t>1-4кв</t>
  </si>
  <si>
    <t>7. КРЫША</t>
  </si>
  <si>
    <t>Капитальный ремонт кровельного покрытия, с локальным ремонтом стропильной системы.</t>
  </si>
  <si>
    <t>м²</t>
  </si>
  <si>
    <t>2-4кв</t>
  </si>
  <si>
    <t>Ремонт отливов, водосборников</t>
  </si>
  <si>
    <t>п.м.</t>
  </si>
  <si>
    <t>2-3кв</t>
  </si>
  <si>
    <t>8. ЛЕСТНИЦЫ</t>
  </si>
  <si>
    <t>Окраска перил лестничных маршей.</t>
  </si>
  <si>
    <t>1-2кв</t>
  </si>
  <si>
    <t>9. ФАСАД</t>
  </si>
  <si>
    <t>Заделка  трещин в кирпичной кладке стен на фасаде (торец здания- вид на Мечникова 50)</t>
  </si>
  <si>
    <t>Ремонт балконных плит</t>
  </si>
  <si>
    <t>2-3 кв</t>
  </si>
  <si>
    <t xml:space="preserve">10. ПЕРЕГОРОДКИ </t>
  </si>
  <si>
    <t>11. ВНУТРЕННЯЯ  ОТДЕЛКА</t>
  </si>
  <si>
    <t>Капитальный ремонт  стен потолков  лестничной клетки. Очистка, шпатлевание, грунтовка, окраска</t>
  </si>
  <si>
    <t>1-2 кв</t>
  </si>
  <si>
    <t>Замена почтовых ящиков</t>
  </si>
  <si>
    <t>секц.</t>
  </si>
  <si>
    <t xml:space="preserve">12. ПОЛЫ </t>
  </si>
  <si>
    <t>Облицовка полов лестничных маршей керамической плиткой.</t>
  </si>
  <si>
    <t>13. ОКНА   и    ДВЕРИ</t>
  </si>
  <si>
    <t>Замена тамбурных дверей на камерные из ПВХ</t>
  </si>
  <si>
    <t>Замена подъездных окон на камерные из ПВХ</t>
  </si>
  <si>
    <t>15. ВЕНТИЛЯЦИЯ   и   ДЫМОУДАЛЕНИЕ</t>
  </si>
  <si>
    <t xml:space="preserve">Видео -диагностические работы  по системам вентиляции и дымоудалению, выявление неработаюших каналов  вентиляции </t>
  </si>
  <si>
    <t>2-3 кв.</t>
  </si>
  <si>
    <t>Ремонт  домовых кирпичных труб - 4шт. (с заменой кирп.)</t>
  </si>
  <si>
    <t>м³</t>
  </si>
  <si>
    <t>Штукатурка стенок кирп. труб</t>
  </si>
  <si>
    <t>Окраска по штукатурке</t>
  </si>
  <si>
    <t>Установка зонтов  над каналами дымоудаления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</si>
  <si>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</si>
  <si>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</t>
  </si>
  <si>
    <t>п/м</t>
  </si>
  <si>
    <t>18. ВОДОСНАБЖЕНИЕ, ОТОПЛЕНИЕ , ВОДООТВЕДЕНИЕ</t>
  </si>
  <si>
    <t>Кап.ремонт</t>
  </si>
  <si>
    <t>Разработка проекта,монтаж  узла учета ХВС</t>
  </si>
  <si>
    <t>1-2 кв.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</si>
  <si>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</si>
  <si>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</si>
  <si>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 xml:space="preserve">Капитальный ремонт системы электроснабжения, согласно дефектной ведомости регионального оператора </t>
  </si>
  <si>
    <t>1кв</t>
  </si>
  <si>
    <t xml:space="preserve">Оснащение, средствами эл. безопасности,  перезарядка огнетушителей  </t>
  </si>
  <si>
    <t>1-4 кв</t>
  </si>
  <si>
    <t>21. ВНУТРИДОМОВОЕ  ГАЗОВОЕ   ОБОРУДОВАНИЕ</t>
  </si>
  <si>
    <t>22. ЛИФТЫ</t>
  </si>
  <si>
    <t>23.  ЭНЕРГОСБЕРЕЖЕНИЕ  и ЭНЕРГОЭФФЕКТИВНОСТЬ</t>
  </si>
  <si>
    <t>24. БЛАГОУСТРОЙСТВО и ПРОЧИЕ РАБОТЫ</t>
  </si>
  <si>
    <t>Установка ограждения от авто</t>
  </si>
  <si>
    <t>Ремонт отмостки асфальтовым покрытием</t>
  </si>
  <si>
    <t>Всего:</t>
  </si>
  <si>
    <t>Составил: Главный инженер                            Анашкин В.И.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</si>
</sst>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 horizontal="center"/>
      <protection/>
    </xf>
    <xf numFmtId="0" fontId="4" fillId="0" borderId="0" xfId="33" applyFont="1" applyAlignment="1">
      <alignment horizontal="right"/>
      <protection/>
    </xf>
    <xf numFmtId="0" fontId="7" fillId="0" borderId="10" xfId="33" applyFont="1" applyBorder="1" applyAlignment="1">
      <alignment horizontal="center" wrapText="1"/>
      <protection/>
    </xf>
    <xf numFmtId="0" fontId="7" fillId="0" borderId="10" xfId="33" applyFont="1" applyBorder="1" applyAlignment="1">
      <alignment wrapText="1"/>
      <protection/>
    </xf>
    <xf numFmtId="0" fontId="8" fillId="0" borderId="10" xfId="33" applyFont="1" applyBorder="1" applyAlignment="1">
      <alignment wrapText="1"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2" fontId="1" fillId="0" borderId="10" xfId="33" applyNumberFormat="1" applyFont="1" applyBorder="1" applyAlignment="1">
      <alignment horizontal="center" vertical="center" wrapText="1"/>
      <protection/>
    </xf>
    <xf numFmtId="3" fontId="1" fillId="0" borderId="10" xfId="33" applyNumberFormat="1" applyFont="1" applyBorder="1" applyAlignment="1">
      <alignment horizontal="center" vertical="center" wrapText="1"/>
      <protection/>
    </xf>
    <xf numFmtId="0" fontId="1" fillId="0" borderId="10" xfId="33" applyBorder="1">
      <alignment/>
      <protection/>
    </xf>
    <xf numFmtId="0" fontId="1" fillId="0" borderId="10" xfId="33" applyFont="1" applyBorder="1" applyAlignment="1">
      <alignment wrapText="1"/>
      <protection/>
    </xf>
    <xf numFmtId="0" fontId="9" fillId="0" borderId="10" xfId="53" applyFont="1" applyBorder="1" applyAlignment="1">
      <alignment horizontal="left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left" vertical="center" wrapText="1"/>
      <protection/>
    </xf>
    <xf numFmtId="0" fontId="11" fillId="0" borderId="10" xfId="53" applyFont="1" applyBorder="1" applyAlignment="1">
      <alignment horizontal="left" wrapText="1"/>
      <protection/>
    </xf>
    <xf numFmtId="0" fontId="1" fillId="0" borderId="10" xfId="33" applyFont="1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left" vertical="center" wrapText="1"/>
      <protection/>
    </xf>
    <xf numFmtId="0" fontId="9" fillId="0" borderId="10" xfId="53" applyFont="1" applyBorder="1" applyAlignment="1">
      <alignment wrapText="1"/>
      <protection/>
    </xf>
    <xf numFmtId="0" fontId="10" fillId="0" borderId="10" xfId="53" applyFont="1" applyBorder="1" applyAlignment="1">
      <alignment wrapText="1"/>
      <protection/>
    </xf>
    <xf numFmtId="0" fontId="9" fillId="0" borderId="10" xfId="53" applyFont="1" applyBorder="1" applyAlignment="1">
      <alignment horizontal="center" wrapText="1"/>
      <protection/>
    </xf>
    <xf numFmtId="0" fontId="10" fillId="0" borderId="10" xfId="53" applyFont="1" applyBorder="1" applyAlignment="1">
      <alignment horizontal="center" wrapText="1"/>
      <protection/>
    </xf>
    <xf numFmtId="0" fontId="12" fillId="0" borderId="10" xfId="33" applyFont="1" applyBorder="1">
      <alignment/>
      <protection/>
    </xf>
    <xf numFmtId="2" fontId="12" fillId="0" borderId="10" xfId="33" applyNumberFormat="1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/>
      <protection/>
    </xf>
    <xf numFmtId="0" fontId="3" fillId="0" borderId="0" xfId="33" applyFont="1" applyBorder="1" applyAlignment="1">
      <alignment horizontal="right"/>
      <protection/>
    </xf>
    <xf numFmtId="0" fontId="4" fillId="0" borderId="0" xfId="33" applyFont="1" applyBorder="1" applyAlignment="1">
      <alignment horizontal="right"/>
      <protection/>
    </xf>
    <xf numFmtId="0" fontId="5" fillId="0" borderId="0" xfId="33" applyFont="1" applyBorder="1" applyAlignment="1">
      <alignment horizontal="center"/>
      <protection/>
    </xf>
    <xf numFmtId="0" fontId="6" fillId="0" borderId="0" xfId="33" applyFont="1" applyBorder="1" applyAlignment="1">
      <alignment horizontal="left" wrapText="1"/>
      <protection/>
    </xf>
    <xf numFmtId="0" fontId="7" fillId="0" borderId="10" xfId="33" applyFont="1" applyBorder="1" applyAlignment="1">
      <alignment horizontal="center" wrapText="1"/>
      <protection/>
    </xf>
    <xf numFmtId="0" fontId="1" fillId="0" borderId="10" xfId="33" applyFont="1" applyBorder="1" applyAlignment="1">
      <alignment horizontal="left" wrapText="1"/>
      <protection/>
    </xf>
    <xf numFmtId="0" fontId="9" fillId="0" borderId="10" xfId="53" applyFont="1" applyBorder="1" applyAlignment="1">
      <alignment horizontal="left" wrapText="1"/>
      <protection/>
    </xf>
    <xf numFmtId="0" fontId="12" fillId="0" borderId="10" xfId="33" applyFont="1" applyBorder="1" applyAlignment="1">
      <alignment horizontal="right"/>
      <protection/>
    </xf>
    <xf numFmtId="0" fontId="1" fillId="0" borderId="0" xfId="33" applyFont="1" applyBorder="1" applyAlignment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55">
      <selection activeCell="E66" sqref="E66"/>
    </sheetView>
  </sheetViews>
  <sheetFormatPr defaultColWidth="8.7109375" defaultRowHeight="12.75"/>
  <cols>
    <col min="1" max="1" width="6.140625" style="1" customWidth="1"/>
    <col min="2" max="2" width="28.7109375" style="1" customWidth="1"/>
    <col min="3" max="3" width="6.7109375" style="1" customWidth="1"/>
    <col min="4" max="4" width="8.7109375" style="1" customWidth="1"/>
    <col min="5" max="6" width="12.8515625" style="1" customWidth="1"/>
    <col min="7" max="7" width="12.7109375" style="1" customWidth="1"/>
    <col min="8" max="16384" width="8.7109375" style="1" customWidth="1"/>
  </cols>
  <sheetData>
    <row r="1" spans="1:7" ht="21">
      <c r="A1" s="27" t="s">
        <v>0</v>
      </c>
      <c r="B1" s="27"/>
      <c r="C1" s="27"/>
      <c r="D1" s="27"/>
      <c r="E1" s="27"/>
      <c r="F1" s="27"/>
      <c r="G1" s="27"/>
    </row>
    <row r="2" spans="1:7" ht="21">
      <c r="A2" s="2"/>
      <c r="B2" s="2"/>
      <c r="C2" s="2"/>
      <c r="D2" s="2"/>
      <c r="E2" s="2"/>
      <c r="F2" s="2"/>
      <c r="G2" s="2"/>
    </row>
    <row r="3" spans="1:7" ht="15.75">
      <c r="A3" s="28" t="s">
        <v>1</v>
      </c>
      <c r="B3" s="28"/>
      <c r="C3" s="28"/>
      <c r="D3" s="28"/>
      <c r="E3" s="28"/>
      <c r="F3" s="28"/>
      <c r="G3" s="28"/>
    </row>
    <row r="4" spans="1:7" ht="15.75">
      <c r="A4" s="28" t="s">
        <v>2</v>
      </c>
      <c r="B4" s="28"/>
      <c r="C4" s="28"/>
      <c r="D4" s="28"/>
      <c r="E4" s="28"/>
      <c r="F4" s="28"/>
      <c r="G4" s="28"/>
    </row>
    <row r="5" spans="1:7" ht="15.75">
      <c r="A5" s="29" t="s">
        <v>3</v>
      </c>
      <c r="B5" s="29"/>
      <c r="C5" s="29"/>
      <c r="D5" s="29"/>
      <c r="E5" s="29"/>
      <c r="F5" s="29"/>
      <c r="G5" s="29"/>
    </row>
    <row r="6" spans="1:7" ht="15.75">
      <c r="A6" s="3"/>
      <c r="B6" s="3"/>
      <c r="C6" s="3"/>
      <c r="D6" s="3"/>
      <c r="E6" s="3"/>
      <c r="F6" s="3"/>
      <c r="G6" s="3"/>
    </row>
    <row r="7" spans="1:7" ht="18.75">
      <c r="A7" s="30" t="s">
        <v>4</v>
      </c>
      <c r="B7" s="30"/>
      <c r="C7" s="30"/>
      <c r="D7" s="30"/>
      <c r="E7" s="30"/>
      <c r="F7" s="30"/>
      <c r="G7" s="30"/>
    </row>
    <row r="8" spans="1:7" ht="24" customHeight="1">
      <c r="A8" s="31" t="s">
        <v>5</v>
      </c>
      <c r="B8" s="31"/>
      <c r="C8" s="31"/>
      <c r="D8" s="31"/>
      <c r="E8" s="31"/>
      <c r="F8" s="31"/>
      <c r="G8" s="31"/>
    </row>
    <row r="9" spans="1:7" ht="18" customHeight="1">
      <c r="A9" s="31" t="s">
        <v>6</v>
      </c>
      <c r="B9" s="31"/>
      <c r="C9" s="31"/>
      <c r="D9" s="31"/>
      <c r="E9" s="31"/>
      <c r="F9" s="31"/>
      <c r="G9" s="31"/>
    </row>
    <row r="10" spans="1:7" ht="21.75" customHeight="1">
      <c r="A10" s="32" t="s">
        <v>7</v>
      </c>
      <c r="B10" s="32"/>
      <c r="C10" s="32"/>
      <c r="D10" s="5">
        <v>40</v>
      </c>
      <c r="E10" s="32" t="s">
        <v>8</v>
      </c>
      <c r="F10" s="32"/>
      <c r="G10" s="4">
        <v>1635.5</v>
      </c>
    </row>
    <row r="11" spans="1:7" ht="29.25" customHeight="1">
      <c r="A11" s="6" t="s">
        <v>9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</row>
    <row r="12" spans="1:7" ht="15.75" customHeight="1">
      <c r="A12" s="33" t="s">
        <v>16</v>
      </c>
      <c r="B12" s="33"/>
      <c r="C12" s="8"/>
      <c r="D12" s="8"/>
      <c r="E12" s="8"/>
      <c r="F12" s="8"/>
      <c r="G12" s="8"/>
    </row>
    <row r="13" spans="1:7" ht="15">
      <c r="A13" s="7"/>
      <c r="B13" s="7"/>
      <c r="C13" s="8"/>
      <c r="D13" s="8"/>
      <c r="E13" s="8"/>
      <c r="F13" s="9"/>
      <c r="G13" s="8"/>
    </row>
    <row r="14" spans="1:7" ht="15" customHeight="1">
      <c r="A14" s="33" t="s">
        <v>17</v>
      </c>
      <c r="B14" s="33"/>
      <c r="C14" s="8"/>
      <c r="D14" s="8"/>
      <c r="E14" s="8"/>
      <c r="F14" s="9">
        <f aca="true" t="shared" si="0" ref="F14:F65">E14/(12*$G$10)</f>
        <v>0</v>
      </c>
      <c r="G14" s="8"/>
    </row>
    <row r="15" spans="1:7" ht="90">
      <c r="A15" s="7"/>
      <c r="B15" s="7" t="s">
        <v>18</v>
      </c>
      <c r="C15" s="8" t="s">
        <v>19</v>
      </c>
      <c r="D15" s="8">
        <v>2</v>
      </c>
      <c r="E15" s="10">
        <f>D15*8500</f>
        <v>17000</v>
      </c>
      <c r="F15" s="9">
        <f t="shared" si="0"/>
        <v>0.8661979007439111</v>
      </c>
      <c r="G15" s="8" t="s">
        <v>20</v>
      </c>
    </row>
    <row r="16" spans="1:7" ht="14.25" customHeight="1">
      <c r="A16" s="33" t="s">
        <v>21</v>
      </c>
      <c r="B16" s="33"/>
      <c r="C16" s="8"/>
      <c r="D16" s="8"/>
      <c r="E16" s="8"/>
      <c r="F16" s="9">
        <f t="shared" si="0"/>
        <v>0</v>
      </c>
      <c r="G16" s="8"/>
    </row>
    <row r="17" spans="1:7" ht="15">
      <c r="A17" s="11"/>
      <c r="B17" s="11"/>
      <c r="C17" s="11"/>
      <c r="D17" s="11"/>
      <c r="E17" s="11"/>
      <c r="F17" s="11"/>
      <c r="G17" s="11"/>
    </row>
    <row r="18" spans="1:7" ht="15" customHeight="1">
      <c r="A18" s="33" t="s">
        <v>22</v>
      </c>
      <c r="B18" s="33"/>
      <c r="C18" s="8"/>
      <c r="D18" s="8"/>
      <c r="E18" s="8"/>
      <c r="F18" s="9">
        <f t="shared" si="0"/>
        <v>0</v>
      </c>
      <c r="G18" s="8"/>
    </row>
    <row r="19" spans="1:7" ht="45">
      <c r="A19" s="7">
        <v>1</v>
      </c>
      <c r="B19" s="7" t="s">
        <v>23</v>
      </c>
      <c r="C19" s="8" t="s">
        <v>19</v>
      </c>
      <c r="D19" s="8">
        <v>2</v>
      </c>
      <c r="E19" s="8">
        <f>D19*30000</f>
        <v>60000</v>
      </c>
      <c r="F19" s="9">
        <f t="shared" si="0"/>
        <v>3.0571690614490983</v>
      </c>
      <c r="G19" s="8" t="s">
        <v>24</v>
      </c>
    </row>
    <row r="20" spans="1:7" ht="14.25" customHeight="1">
      <c r="A20" s="33" t="s">
        <v>25</v>
      </c>
      <c r="B20" s="33"/>
      <c r="C20" s="8"/>
      <c r="D20" s="8"/>
      <c r="E20" s="8"/>
      <c r="F20" s="9">
        <f t="shared" si="0"/>
        <v>0</v>
      </c>
      <c r="G20" s="8"/>
    </row>
    <row r="21" spans="1:7" ht="60">
      <c r="A21" s="7">
        <v>1</v>
      </c>
      <c r="B21" s="7" t="s">
        <v>26</v>
      </c>
      <c r="C21" s="8" t="s">
        <v>27</v>
      </c>
      <c r="D21" s="8">
        <v>525</v>
      </c>
      <c r="E21" s="8">
        <f>D21*2300</f>
        <v>1207500</v>
      </c>
      <c r="F21" s="9">
        <f t="shared" si="0"/>
        <v>61.5255273616631</v>
      </c>
      <c r="G21" s="8" t="s">
        <v>28</v>
      </c>
    </row>
    <row r="22" spans="1:7" ht="29.25" customHeight="1">
      <c r="A22" s="7">
        <v>2</v>
      </c>
      <c r="B22" s="7" t="s">
        <v>29</v>
      </c>
      <c r="C22" s="8" t="s">
        <v>30</v>
      </c>
      <c r="D22" s="8">
        <v>14</v>
      </c>
      <c r="E22" s="8">
        <f>D22*600</f>
        <v>8400</v>
      </c>
      <c r="F22" s="9">
        <f t="shared" si="0"/>
        <v>0.42800366860287375</v>
      </c>
      <c r="G22" s="8" t="s">
        <v>31</v>
      </c>
    </row>
    <row r="23" spans="1:7" ht="14.25" customHeight="1">
      <c r="A23" s="33" t="s">
        <v>32</v>
      </c>
      <c r="B23" s="33"/>
      <c r="C23" s="8"/>
      <c r="D23" s="8"/>
      <c r="E23" s="8"/>
      <c r="F23" s="9">
        <f t="shared" si="0"/>
        <v>0</v>
      </c>
      <c r="G23" s="8"/>
    </row>
    <row r="24" spans="1:7" ht="30">
      <c r="A24" s="7">
        <v>1</v>
      </c>
      <c r="B24" s="7" t="s">
        <v>33</v>
      </c>
      <c r="C24" s="8" t="s">
        <v>27</v>
      </c>
      <c r="D24" s="8">
        <v>44</v>
      </c>
      <c r="E24" s="8">
        <f>D24*230</f>
        <v>10120</v>
      </c>
      <c r="F24" s="9">
        <f t="shared" si="0"/>
        <v>0.5156425150310813</v>
      </c>
      <c r="G24" s="8" t="s">
        <v>34</v>
      </c>
    </row>
    <row r="25" spans="1:7" ht="15" customHeight="1">
      <c r="A25" s="33" t="s">
        <v>35</v>
      </c>
      <c r="B25" s="33"/>
      <c r="C25" s="8"/>
      <c r="D25" s="8"/>
      <c r="E25" s="8"/>
      <c r="F25" s="9">
        <f t="shared" si="0"/>
        <v>0</v>
      </c>
      <c r="G25" s="8"/>
    </row>
    <row r="26" spans="1:7" ht="45">
      <c r="A26" s="7">
        <v>1</v>
      </c>
      <c r="B26" s="7" t="s">
        <v>36</v>
      </c>
      <c r="C26" s="8" t="s">
        <v>30</v>
      </c>
      <c r="D26" s="8">
        <v>30</v>
      </c>
      <c r="E26" s="8">
        <f>D26*750</f>
        <v>22500</v>
      </c>
      <c r="F26" s="9">
        <f>E26/(12*$G$10)</f>
        <v>1.1464383980434119</v>
      </c>
      <c r="G26" s="8" t="s">
        <v>31</v>
      </c>
    </row>
    <row r="27" spans="1:7" ht="22.5" customHeight="1">
      <c r="A27" s="7">
        <v>2</v>
      </c>
      <c r="B27" s="7" t="s">
        <v>37</v>
      </c>
      <c r="C27" s="8" t="s">
        <v>27</v>
      </c>
      <c r="D27" s="9">
        <v>11.2</v>
      </c>
      <c r="E27" s="10">
        <f>D27*3400</f>
        <v>38080</v>
      </c>
      <c r="F27" s="9">
        <f t="shared" si="0"/>
        <v>1.9402832976663609</v>
      </c>
      <c r="G27" s="8" t="s">
        <v>38</v>
      </c>
    </row>
    <row r="28" spans="1:7" ht="14.25" customHeight="1">
      <c r="A28" s="33" t="s">
        <v>39</v>
      </c>
      <c r="B28" s="33"/>
      <c r="C28" s="8"/>
      <c r="D28" s="8"/>
      <c r="E28" s="8"/>
      <c r="F28" s="9">
        <f t="shared" si="0"/>
        <v>0</v>
      </c>
      <c r="G28" s="8"/>
    </row>
    <row r="29" spans="1:7" ht="14.25" customHeight="1">
      <c r="A29" s="33" t="s">
        <v>40</v>
      </c>
      <c r="B29" s="33"/>
      <c r="C29" s="8"/>
      <c r="D29" s="8"/>
      <c r="E29" s="8"/>
      <c r="F29" s="9">
        <f t="shared" si="0"/>
        <v>0</v>
      </c>
      <c r="G29" s="8"/>
    </row>
    <row r="30" spans="1:7" ht="68.25" customHeight="1">
      <c r="A30" s="7">
        <v>1</v>
      </c>
      <c r="B30" s="7" t="s">
        <v>41</v>
      </c>
      <c r="C30" s="8" t="s">
        <v>27</v>
      </c>
      <c r="D30" s="8">
        <v>330</v>
      </c>
      <c r="E30" s="8">
        <f>D30*530</f>
        <v>174900</v>
      </c>
      <c r="F30" s="9">
        <f t="shared" si="0"/>
        <v>8.911647814124121</v>
      </c>
      <c r="G30" s="8" t="s">
        <v>42</v>
      </c>
    </row>
    <row r="31" spans="1:7" ht="15">
      <c r="A31" s="7">
        <v>2</v>
      </c>
      <c r="B31" s="7" t="s">
        <v>43</v>
      </c>
      <c r="C31" s="8" t="s">
        <v>44</v>
      </c>
      <c r="D31" s="8">
        <v>8</v>
      </c>
      <c r="E31" s="8">
        <f>D31*1600</f>
        <v>12800</v>
      </c>
      <c r="F31" s="9">
        <f t="shared" si="0"/>
        <v>0.6521960664424743</v>
      </c>
      <c r="G31" s="8" t="s">
        <v>42</v>
      </c>
    </row>
    <row r="32" spans="1:7" ht="14.25" customHeight="1">
      <c r="A32" s="33" t="s">
        <v>45</v>
      </c>
      <c r="B32" s="33"/>
      <c r="C32" s="8"/>
      <c r="D32" s="8"/>
      <c r="E32" s="8"/>
      <c r="F32" s="9">
        <f t="shared" si="0"/>
        <v>0</v>
      </c>
      <c r="G32" s="8"/>
    </row>
    <row r="33" spans="1:7" ht="45">
      <c r="A33" s="7"/>
      <c r="B33" s="7" t="s">
        <v>46</v>
      </c>
      <c r="C33" s="8" t="s">
        <v>27</v>
      </c>
      <c r="D33" s="8">
        <v>83</v>
      </c>
      <c r="E33" s="8">
        <f>D33*900</f>
        <v>74700</v>
      </c>
      <c r="F33" s="9">
        <f t="shared" si="0"/>
        <v>3.8061754815041273</v>
      </c>
      <c r="G33" s="8" t="s">
        <v>38</v>
      </c>
    </row>
    <row r="34" spans="1:7" ht="15">
      <c r="A34" s="7"/>
      <c r="B34" s="7"/>
      <c r="C34" s="8"/>
      <c r="D34" s="8"/>
      <c r="E34" s="8"/>
      <c r="F34" s="9">
        <f t="shared" si="0"/>
        <v>0</v>
      </c>
      <c r="G34" s="8"/>
    </row>
    <row r="35" spans="1:7" ht="14.25" customHeight="1">
      <c r="A35" s="33" t="s">
        <v>47</v>
      </c>
      <c r="B35" s="33"/>
      <c r="C35" s="8"/>
      <c r="D35" s="8"/>
      <c r="E35" s="8"/>
      <c r="F35" s="9">
        <f t="shared" si="0"/>
        <v>0</v>
      </c>
      <c r="G35" s="8"/>
    </row>
    <row r="36" spans="1:7" ht="30">
      <c r="A36" s="7">
        <v>1</v>
      </c>
      <c r="B36" s="7" t="s">
        <v>48</v>
      </c>
      <c r="C36" s="8" t="s">
        <v>19</v>
      </c>
      <c r="D36" s="8">
        <v>2</v>
      </c>
      <c r="E36" s="8">
        <f>D36*20000</f>
        <v>40000</v>
      </c>
      <c r="F36" s="9">
        <f t="shared" si="0"/>
        <v>2.038112707632732</v>
      </c>
      <c r="G36" s="8" t="s">
        <v>42</v>
      </c>
    </row>
    <row r="37" spans="1:7" ht="30">
      <c r="A37" s="7">
        <v>2</v>
      </c>
      <c r="B37" s="7" t="s">
        <v>49</v>
      </c>
      <c r="C37" s="8" t="s">
        <v>19</v>
      </c>
      <c r="D37" s="8">
        <v>8</v>
      </c>
      <c r="E37" s="8">
        <f>D37*16000</f>
        <v>128000</v>
      </c>
      <c r="F37" s="9">
        <f t="shared" si="0"/>
        <v>6.521960664424743</v>
      </c>
      <c r="G37" s="8" t="s">
        <v>38</v>
      </c>
    </row>
    <row r="38" spans="1:7" ht="18.75" customHeight="1">
      <c r="A38" s="33" t="s">
        <v>50</v>
      </c>
      <c r="B38" s="33"/>
      <c r="C38" s="8"/>
      <c r="D38" s="8"/>
      <c r="E38" s="8"/>
      <c r="F38" s="9">
        <f t="shared" si="0"/>
        <v>0</v>
      </c>
      <c r="G38" s="8"/>
    </row>
    <row r="39" spans="1:7" ht="78" customHeight="1">
      <c r="A39" s="8">
        <v>1</v>
      </c>
      <c r="B39" s="7" t="s">
        <v>51</v>
      </c>
      <c r="C39" s="8" t="s">
        <v>19</v>
      </c>
      <c r="D39" s="8">
        <f>D10*3</f>
        <v>120</v>
      </c>
      <c r="E39" s="8">
        <f>D39*150</f>
        <v>18000</v>
      </c>
      <c r="F39" s="9">
        <f t="shared" si="0"/>
        <v>0.9171507184347294</v>
      </c>
      <c r="G39" s="8" t="s">
        <v>52</v>
      </c>
    </row>
    <row r="40" spans="1:7" ht="36.75" customHeight="1">
      <c r="A40" s="8">
        <v>2</v>
      </c>
      <c r="B40" s="7" t="s">
        <v>53</v>
      </c>
      <c r="C40" s="8" t="s">
        <v>54</v>
      </c>
      <c r="D40" s="8">
        <v>0.1</v>
      </c>
      <c r="E40" s="8">
        <v>8000</v>
      </c>
      <c r="F40" s="9">
        <f t="shared" si="0"/>
        <v>0.4076225415265464</v>
      </c>
      <c r="G40" s="8" t="s">
        <v>52</v>
      </c>
    </row>
    <row r="41" spans="1:7" ht="19.5" customHeight="1">
      <c r="A41" s="8">
        <v>3</v>
      </c>
      <c r="B41" s="7" t="s">
        <v>55</v>
      </c>
      <c r="C41" s="8" t="s">
        <v>27</v>
      </c>
      <c r="D41" s="8">
        <v>30</v>
      </c>
      <c r="E41" s="8">
        <v>13500</v>
      </c>
      <c r="F41" s="9">
        <f t="shared" si="0"/>
        <v>0.687863038826047</v>
      </c>
      <c r="G41" s="8" t="s">
        <v>52</v>
      </c>
    </row>
    <row r="42" spans="1:7" ht="18.75" customHeight="1">
      <c r="A42" s="8">
        <v>4</v>
      </c>
      <c r="B42" s="7" t="s">
        <v>56</v>
      </c>
      <c r="C42" s="8" t="s">
        <v>27</v>
      </c>
      <c r="D42" s="8">
        <v>30</v>
      </c>
      <c r="E42" s="8">
        <v>6300</v>
      </c>
      <c r="F42" s="9">
        <f t="shared" si="0"/>
        <v>0.3210027514521553</v>
      </c>
      <c r="G42" s="8" t="s">
        <v>52</v>
      </c>
    </row>
    <row r="43" spans="1:7" ht="36.75" customHeight="1">
      <c r="A43" s="8">
        <v>5</v>
      </c>
      <c r="B43" s="7" t="s">
        <v>57</v>
      </c>
      <c r="C43" s="8" t="s">
        <v>19</v>
      </c>
      <c r="D43" s="8">
        <v>4</v>
      </c>
      <c r="E43" s="8">
        <v>10000</v>
      </c>
      <c r="F43" s="9">
        <f t="shared" si="0"/>
        <v>0.509528176908183</v>
      </c>
      <c r="G43" s="8" t="s">
        <v>52</v>
      </c>
    </row>
    <row r="44" spans="1:7" ht="15">
      <c r="A44" s="12"/>
      <c r="B44" s="12"/>
      <c r="C44" s="8"/>
      <c r="D44" s="8"/>
      <c r="E44" s="8"/>
      <c r="F44" s="9">
        <f t="shared" si="0"/>
        <v>0</v>
      </c>
      <c r="G44" s="8"/>
    </row>
    <row r="45" spans="1:7" ht="51" customHeight="1">
      <c r="A45" s="34" t="s">
        <v>58</v>
      </c>
      <c r="B45" s="34"/>
      <c r="C45" s="14"/>
      <c r="D45" s="14"/>
      <c r="E45" s="14"/>
      <c r="F45" s="9">
        <f t="shared" si="0"/>
        <v>0</v>
      </c>
      <c r="G45" s="15"/>
    </row>
    <row r="46" spans="1:7" ht="60" customHeight="1">
      <c r="A46" s="14">
        <v>1</v>
      </c>
      <c r="B46" s="16" t="s">
        <v>59</v>
      </c>
      <c r="C46" s="14" t="s">
        <v>60</v>
      </c>
      <c r="D46" s="14">
        <v>35</v>
      </c>
      <c r="E46" s="14"/>
      <c r="F46" s="9">
        <f t="shared" si="0"/>
        <v>0</v>
      </c>
      <c r="G46" s="15" t="s">
        <v>52</v>
      </c>
    </row>
    <row r="47" spans="1:7" ht="35.25" customHeight="1">
      <c r="A47" s="34" t="s">
        <v>61</v>
      </c>
      <c r="B47" s="34"/>
      <c r="C47" s="14"/>
      <c r="D47" s="14"/>
      <c r="E47" s="14"/>
      <c r="F47" s="9">
        <f t="shared" si="0"/>
        <v>0</v>
      </c>
      <c r="G47" s="15"/>
    </row>
    <row r="48" spans="1:7" ht="15">
      <c r="A48" s="14"/>
      <c r="B48" s="17" t="s">
        <v>62</v>
      </c>
      <c r="C48" s="14"/>
      <c r="D48" s="14"/>
      <c r="E48" s="14"/>
      <c r="F48" s="9">
        <f t="shared" si="0"/>
        <v>0</v>
      </c>
      <c r="G48" s="15"/>
    </row>
    <row r="49" spans="1:7" ht="30">
      <c r="A49" s="14">
        <v>1</v>
      </c>
      <c r="B49" s="18" t="s">
        <v>63</v>
      </c>
      <c r="C49" s="18" t="s">
        <v>19</v>
      </c>
      <c r="D49" s="19">
        <v>1</v>
      </c>
      <c r="E49" s="19">
        <f>D49*140000</f>
        <v>140000</v>
      </c>
      <c r="F49" s="9">
        <f t="shared" si="0"/>
        <v>7.133394476714562</v>
      </c>
      <c r="G49" s="15" t="s">
        <v>64</v>
      </c>
    </row>
    <row r="50" spans="1:7" ht="15">
      <c r="A50" s="14"/>
      <c r="B50" s="13"/>
      <c r="C50" s="14"/>
      <c r="D50" s="14"/>
      <c r="E50" s="14"/>
      <c r="F50" s="9">
        <f t="shared" si="0"/>
        <v>0</v>
      </c>
      <c r="G50" s="15"/>
    </row>
    <row r="51" spans="1:7" ht="29.25" customHeight="1">
      <c r="A51" s="34" t="s">
        <v>65</v>
      </c>
      <c r="B51" s="34"/>
      <c r="C51" s="14"/>
      <c r="D51" s="14"/>
      <c r="E51" s="14"/>
      <c r="F51" s="9">
        <f t="shared" si="0"/>
        <v>0</v>
      </c>
      <c r="G51" s="15"/>
    </row>
    <row r="52" spans="1:7" ht="15">
      <c r="A52" s="14"/>
      <c r="B52" s="20" t="s">
        <v>62</v>
      </c>
      <c r="C52" s="14"/>
      <c r="D52" s="14"/>
      <c r="E52" s="14"/>
      <c r="F52" s="9">
        <f t="shared" si="0"/>
        <v>0</v>
      </c>
      <c r="G52" s="15"/>
    </row>
    <row r="53" spans="1:7" ht="15">
      <c r="A53" s="14"/>
      <c r="B53" s="13"/>
      <c r="C53" s="14"/>
      <c r="D53" s="14"/>
      <c r="E53" s="14"/>
      <c r="F53" s="9">
        <f t="shared" si="0"/>
        <v>0</v>
      </c>
      <c r="G53" s="15"/>
    </row>
    <row r="54" spans="1:7" ht="53.25" customHeight="1">
      <c r="A54" s="34" t="s">
        <v>66</v>
      </c>
      <c r="B54" s="34"/>
      <c r="C54" s="21"/>
      <c r="D54" s="21"/>
      <c r="E54" s="21"/>
      <c r="F54" s="9">
        <f t="shared" si="0"/>
        <v>0</v>
      </c>
      <c r="G54" s="22"/>
    </row>
    <row r="55" spans="1:7" ht="65.25" customHeight="1">
      <c r="A55" s="23">
        <v>1</v>
      </c>
      <c r="B55" s="16" t="s">
        <v>67</v>
      </c>
      <c r="C55" s="14" t="s">
        <v>19</v>
      </c>
      <c r="D55" s="14"/>
      <c r="E55" s="14"/>
      <c r="F55" s="9">
        <f t="shared" si="0"/>
        <v>0</v>
      </c>
      <c r="G55" s="15" t="s">
        <v>68</v>
      </c>
    </row>
    <row r="56" spans="1:7" ht="46.5" customHeight="1">
      <c r="A56" s="23">
        <v>2</v>
      </c>
      <c r="B56" s="13" t="s">
        <v>69</v>
      </c>
      <c r="C56" s="14" t="s">
        <v>19</v>
      </c>
      <c r="D56" s="14">
        <v>1</v>
      </c>
      <c r="E56" s="14">
        <f>D56*3000</f>
        <v>3000</v>
      </c>
      <c r="F56" s="9">
        <f t="shared" si="0"/>
        <v>0.1528584530724549</v>
      </c>
      <c r="G56" s="15" t="s">
        <v>70</v>
      </c>
    </row>
    <row r="57" spans="1:7" ht="15">
      <c r="A57" s="23"/>
      <c r="B57" s="23"/>
      <c r="C57" s="23"/>
      <c r="D57" s="23"/>
      <c r="E57" s="23"/>
      <c r="F57" s="9">
        <f t="shared" si="0"/>
        <v>0</v>
      </c>
      <c r="G57" s="24"/>
    </row>
    <row r="58" spans="1:7" ht="30.75" customHeight="1">
      <c r="A58" s="34" t="s">
        <v>71</v>
      </c>
      <c r="B58" s="34"/>
      <c r="C58" s="14"/>
      <c r="D58" s="14"/>
      <c r="E58" s="14"/>
      <c r="F58" s="9">
        <f t="shared" si="0"/>
        <v>0</v>
      </c>
      <c r="G58" s="15"/>
    </row>
    <row r="59" spans="1:7" ht="15">
      <c r="A59" s="23"/>
      <c r="B59" s="23"/>
      <c r="C59" s="14"/>
      <c r="D59" s="14"/>
      <c r="E59" s="14"/>
      <c r="F59" s="9">
        <f t="shared" si="0"/>
        <v>0</v>
      </c>
      <c r="G59" s="15"/>
    </row>
    <row r="60" spans="1:7" ht="17.25" customHeight="1">
      <c r="A60" s="34" t="s">
        <v>72</v>
      </c>
      <c r="B60" s="34"/>
      <c r="C60" s="14"/>
      <c r="D60" s="14"/>
      <c r="E60" s="14"/>
      <c r="F60" s="9">
        <f t="shared" si="0"/>
        <v>0</v>
      </c>
      <c r="G60" s="15"/>
    </row>
    <row r="61" spans="1:7" ht="15">
      <c r="A61" s="23"/>
      <c r="B61" s="23"/>
      <c r="C61" s="14"/>
      <c r="D61" s="14"/>
      <c r="E61" s="14"/>
      <c r="F61" s="9">
        <f t="shared" si="0"/>
        <v>0</v>
      </c>
      <c r="G61" s="15"/>
    </row>
    <row r="62" spans="1:7" ht="27.75" customHeight="1">
      <c r="A62" s="34" t="s">
        <v>73</v>
      </c>
      <c r="B62" s="34"/>
      <c r="C62" s="14"/>
      <c r="D62" s="14"/>
      <c r="E62" s="14"/>
      <c r="F62" s="9">
        <f t="shared" si="0"/>
        <v>0</v>
      </c>
      <c r="G62" s="15"/>
    </row>
    <row r="63" spans="1:7" ht="15">
      <c r="A63" s="14"/>
      <c r="B63" s="13"/>
      <c r="C63" s="14"/>
      <c r="D63" s="14"/>
      <c r="E63" s="14"/>
      <c r="F63" s="9">
        <f t="shared" si="0"/>
        <v>0</v>
      </c>
      <c r="G63" s="15"/>
    </row>
    <row r="64" spans="1:7" ht="31.5" customHeight="1">
      <c r="A64" s="34" t="s">
        <v>74</v>
      </c>
      <c r="B64" s="34"/>
      <c r="C64" s="14"/>
      <c r="D64" s="14"/>
      <c r="E64" s="14"/>
      <c r="F64" s="9">
        <f t="shared" si="0"/>
        <v>0</v>
      </c>
      <c r="G64" s="15"/>
    </row>
    <row r="65" spans="1:7" ht="31.5" customHeight="1">
      <c r="A65" s="13">
        <v>1</v>
      </c>
      <c r="B65" s="14" t="s">
        <v>75</v>
      </c>
      <c r="C65" s="14" t="s">
        <v>30</v>
      </c>
      <c r="D65" s="14">
        <v>11</v>
      </c>
      <c r="E65" s="14">
        <f>D65*600</f>
        <v>6600</v>
      </c>
      <c r="F65" s="9">
        <f t="shared" si="0"/>
        <v>0.3362885967594008</v>
      </c>
      <c r="G65" s="14" t="s">
        <v>38</v>
      </c>
    </row>
    <row r="66" spans="1:7" ht="30">
      <c r="A66" s="7">
        <v>2</v>
      </c>
      <c r="B66" s="7" t="s">
        <v>76</v>
      </c>
      <c r="C66" s="8" t="s">
        <v>27</v>
      </c>
      <c r="D66" s="8">
        <v>30</v>
      </c>
      <c r="E66" s="8">
        <f>D66*1100</f>
        <v>33000</v>
      </c>
      <c r="F66" s="9">
        <f>E66/(12*$G$10)</f>
        <v>1.681442983797004</v>
      </c>
      <c r="G66" s="8" t="s">
        <v>38</v>
      </c>
    </row>
    <row r="67" spans="1:7" ht="15">
      <c r="A67" s="35" t="s">
        <v>77</v>
      </c>
      <c r="B67" s="35"/>
      <c r="C67" s="35"/>
      <c r="D67" s="35"/>
      <c r="E67" s="25">
        <f>SUM(E12:E66)</f>
        <v>2032400</v>
      </c>
      <c r="F67" s="26">
        <f>SUM(F12:F66)</f>
        <v>103.55650667481909</v>
      </c>
      <c r="G67" s="11"/>
    </row>
    <row r="70" spans="1:7" ht="15">
      <c r="A70" s="36" t="s">
        <v>78</v>
      </c>
      <c r="B70" s="36"/>
      <c r="C70" s="36"/>
      <c r="D70" s="36"/>
      <c r="E70" s="36"/>
      <c r="F70" s="36"/>
      <c r="G70" s="36"/>
    </row>
  </sheetData>
  <sheetProtection selectLockedCells="1" selectUnlockedCells="1"/>
  <mergeCells count="31">
    <mergeCell ref="A70:G70"/>
    <mergeCell ref="A54:B54"/>
    <mergeCell ref="A58:B58"/>
    <mergeCell ref="A60:B60"/>
    <mergeCell ref="A62:B62"/>
    <mergeCell ref="A64:B64"/>
    <mergeCell ref="A67:D67"/>
    <mergeCell ref="A32:B32"/>
    <mergeCell ref="A35:B35"/>
    <mergeCell ref="A38:B38"/>
    <mergeCell ref="A45:B45"/>
    <mergeCell ref="A47:B47"/>
    <mergeCell ref="A51:B51"/>
    <mergeCell ref="A18:B18"/>
    <mergeCell ref="A20:B20"/>
    <mergeCell ref="A23:B23"/>
    <mergeCell ref="A25:B25"/>
    <mergeCell ref="A28:B28"/>
    <mergeCell ref="A29:B29"/>
    <mergeCell ref="A9:G9"/>
    <mergeCell ref="A10:C10"/>
    <mergeCell ref="E10:F10"/>
    <mergeCell ref="A12:B12"/>
    <mergeCell ref="A14:B14"/>
    <mergeCell ref="A16:B16"/>
    <mergeCell ref="A1:G1"/>
    <mergeCell ref="A3:G3"/>
    <mergeCell ref="A4:G4"/>
    <mergeCell ref="A5:G5"/>
    <mergeCell ref="A7:G7"/>
    <mergeCell ref="A8:G8"/>
  </mergeCells>
  <printOptions/>
  <pageMargins left="0.8034722222222223" right="0.4097222222222222" top="0.39791666666666664" bottom="0.39791666666666664" header="0.5118055555555555" footer="0.5118055555555555"/>
  <pageSetup horizontalDpi="300" verticalDpi="3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2016-12-15T13:20:10Z</dcterms:modified>
  <cp:category/>
  <cp:version/>
  <cp:contentType/>
  <cp:contentStatus/>
</cp:coreProperties>
</file>