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<sst xmlns="http://schemas.openxmlformats.org/spreadsheetml/2006/main" count="79" uniqueCount="65">
  <si>
    <t>ООО "Образцовое содержание жилья"</t>
  </si>
  <si>
    <t>Утверждаю</t>
  </si>
  <si>
    <t>Директор ООО "ОСЖ"</t>
  </si>
  <si>
    <t>____________________ Бобровская Ю.А.</t>
  </si>
  <si>
    <t xml:space="preserve">План  </t>
  </si>
  <si>
    <t>Текущего и капитального ремонта   на 2017  год</t>
  </si>
  <si>
    <t xml:space="preserve">Объект: Жилой многоквартирный дом: Волжский проспект № 33 А </t>
  </si>
  <si>
    <t>Кол-во квартир,шт.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</si>
  <si>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</si>
  <si>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</si>
  <si>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</si>
  <si>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</si>
  <si>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</si>
  <si>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</si>
  <si>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</si>
  <si>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</si>
  <si>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</si>
  <si>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</si>
  <si>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</si>
  <si>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</si>
  <si>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</si>
  <si>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</si>
  <si>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</si>
  <si>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</si>
  <si>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</si>
  <si>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>Локальный ремонт стен облицованных штукатуркой "короед"</t>
  </si>
  <si>
    <t>м²</t>
  </si>
  <si>
    <t>2-3 кв</t>
  </si>
  <si>
    <t xml:space="preserve">Изготовление козырьков из профильного листа над входами в подъезд №1,№2, установка на бетонном козырьке. </t>
  </si>
  <si>
    <t>шт</t>
  </si>
  <si>
    <t xml:space="preserve">10. ПЕРЕГОРОДКИ </t>
  </si>
  <si>
    <t>11. ВНУТРЕННЯЯ  ОТДЕЛКА</t>
  </si>
  <si>
    <t>Стены, потолки, 1-2 подъездов: очистка от побелки, потрескавшейся краски, демонтаж осыпающейся штукатурки. Выравнивание стен штукатурным раствором, шпаклевкой, грунтовка, покраска вод.эм.краской. Покраска перил, торцов лестничных маршей, покраска радиаторов отопления.</t>
  </si>
  <si>
    <t>1-4 кв</t>
  </si>
  <si>
    <t xml:space="preserve">12. ПОЛЫ </t>
  </si>
  <si>
    <t>Облицовка межэтажных полов, ступеней лестничных маршей керамической плиткой</t>
  </si>
  <si>
    <t>1-4 квартал</t>
  </si>
  <si>
    <t>13. ОКНА   и    ДВЕРИ</t>
  </si>
  <si>
    <t xml:space="preserve">14.МУСОРОПРОВОД </t>
  </si>
  <si>
    <t xml:space="preserve">15. ВЕНТИЛЯЦИЯ и ДЫМОУДАЛЕНИЕ </t>
  </si>
  <si>
    <t xml:space="preserve">Видео-диагностические работы  по системам вентиляции и дымоудалению, выявление неработающих каналов  вентиляции 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</si>
  <si>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</si>
  <si>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</si>
  <si>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</si>
  <si>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Гидравлические и тепловые испытания оборудования индивидуальных тепловых пунктов </t>
  </si>
  <si>
    <t>п/м</t>
  </si>
  <si>
    <t>2-3 кв.</t>
  </si>
  <si>
    <t>18. ВОДОСНАБЖЕНИЕ, ОТОПЛЕНИЕ , ВОДООТВЕДЕНИЕ</t>
  </si>
  <si>
    <t xml:space="preserve">Приобретение и монтаж регулятора давления на систему отопления </t>
  </si>
  <si>
    <t xml:space="preserve">2-3 квартал 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</si>
  <si>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</si>
  <si>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</si>
  <si>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</si>
  <si>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>1-4кв</t>
  </si>
  <si>
    <t xml:space="preserve">Оснащение, средствами эл. безопасности,  перезарядка огнетушителей  </t>
  </si>
  <si>
    <t>22. ЛИФТЫ</t>
  </si>
  <si>
    <t>23.  ЭНЕРГОСБЕРЕЖЕНИЕ  и ЭНЕРГОЭФФЕКТИВНОСТЬ</t>
  </si>
  <si>
    <t>24. БЛАГОУСТРОЙСТВО и ПРОЧИЕ РАБОТЫ</t>
  </si>
  <si>
    <t>Установка почтовых ящиков 4 секции</t>
  </si>
  <si>
    <t>Установка почтовых ящиков 3 секции</t>
  </si>
  <si>
    <t>Установка ящиков для заявок</t>
  </si>
  <si>
    <t>Установка кабель-канала с укладкой слаботочного кабеля</t>
  </si>
  <si>
    <t>п.м.</t>
  </si>
  <si>
    <t>Итого:</t>
  </si>
  <si>
    <t>Составил: гл. инженер                                                                                                               Анашкин В.И.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</si>
</sst>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4" fillId="0" borderId="0" xfId="33" applyFont="1" applyBorder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7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wrapText="1"/>
      <protection/>
    </xf>
    <xf numFmtId="0" fontId="1" fillId="0" borderId="0" xfId="33" applyAlignment="1">
      <alignment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center" wrapText="1"/>
      <protection/>
    </xf>
    <xf numFmtId="4" fontId="1" fillId="0" borderId="10" xfId="33" applyNumberFormat="1" applyFont="1" applyBorder="1" applyAlignment="1">
      <alignment horizontal="center" wrapText="1"/>
      <protection/>
    </xf>
    <xf numFmtId="0" fontId="1" fillId="0" borderId="10" xfId="33" applyBorder="1" applyAlignment="1">
      <alignment horizontal="center" wrapText="1"/>
      <protection/>
    </xf>
    <xf numFmtId="0" fontId="1" fillId="0" borderId="10" xfId="33" applyBorder="1" applyAlignment="1">
      <alignment horizontal="left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4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justify" wrapText="1"/>
      <protection/>
    </xf>
    <xf numFmtId="0" fontId="1" fillId="0" borderId="10" xfId="33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10" xfId="3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center" wrapText="1"/>
      <protection/>
    </xf>
    <xf numFmtId="0" fontId="6" fillId="0" borderId="0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zoomScalePageLayoutView="0" workbookViewId="0" topLeftCell="A9">
      <selection activeCell="A12" sqref="A12:IV12"/>
    </sheetView>
  </sheetViews>
  <sheetFormatPr defaultColWidth="8.7109375" defaultRowHeight="12.75"/>
  <cols>
    <col min="1" max="1" width="6.140625" style="1" customWidth="1"/>
    <col min="2" max="2" width="28.7109375" style="1" customWidth="1"/>
    <col min="3" max="3" width="6.7109375" style="1" customWidth="1"/>
    <col min="4" max="4" width="8.7109375" style="1" customWidth="1"/>
    <col min="5" max="7" width="12.7109375" style="1" customWidth="1"/>
    <col min="8" max="16384" width="8.7109375" style="1" customWidth="1"/>
  </cols>
  <sheetData>
    <row r="1" spans="1:9" ht="18.75">
      <c r="A1" s="41" t="s">
        <v>0</v>
      </c>
      <c r="B1" s="41"/>
      <c r="C1" s="41"/>
      <c r="D1" s="41"/>
      <c r="E1" s="41"/>
      <c r="F1" s="41"/>
      <c r="G1" s="41"/>
      <c r="H1" s="2"/>
      <c r="I1" s="2"/>
    </row>
    <row r="2" spans="1:9" ht="21">
      <c r="A2" s="3"/>
      <c r="B2" s="3"/>
      <c r="C2" s="3"/>
      <c r="D2" s="3"/>
      <c r="E2" s="3"/>
      <c r="F2" s="3"/>
      <c r="G2" s="3"/>
      <c r="H2" s="2"/>
      <c r="I2" s="2"/>
    </row>
    <row r="3" spans="1:9" ht="15.75">
      <c r="A3" s="42" t="s">
        <v>1</v>
      </c>
      <c r="B3" s="42"/>
      <c r="C3" s="42"/>
      <c r="D3" s="42"/>
      <c r="E3" s="42"/>
      <c r="F3" s="42"/>
      <c r="G3" s="42"/>
      <c r="H3" s="2"/>
      <c r="I3" s="2"/>
    </row>
    <row r="4" spans="1:9" ht="15">
      <c r="A4" s="43" t="s">
        <v>2</v>
      </c>
      <c r="B4" s="43"/>
      <c r="C4" s="43"/>
      <c r="D4" s="43"/>
      <c r="E4" s="43"/>
      <c r="F4" s="43"/>
      <c r="G4" s="43"/>
      <c r="H4" s="4"/>
      <c r="I4" s="4"/>
    </row>
    <row r="5" spans="1:9" ht="15">
      <c r="A5" s="43" t="s">
        <v>3</v>
      </c>
      <c r="B5" s="43"/>
      <c r="C5" s="43"/>
      <c r="D5" s="43"/>
      <c r="E5" s="43"/>
      <c r="F5" s="43"/>
      <c r="G5" s="43"/>
      <c r="H5" s="4"/>
      <c r="I5" s="4"/>
    </row>
    <row r="6" spans="1:9" ht="18.75">
      <c r="A6" s="41" t="s">
        <v>4</v>
      </c>
      <c r="B6" s="41"/>
      <c r="C6" s="41"/>
      <c r="D6" s="41"/>
      <c r="E6" s="41"/>
      <c r="F6" s="41"/>
      <c r="G6" s="41"/>
      <c r="H6" s="4"/>
      <c r="I6" s="4"/>
    </row>
    <row r="7" spans="1:7" ht="24" customHeight="1">
      <c r="A7" s="39" t="s">
        <v>5</v>
      </c>
      <c r="B7" s="39"/>
      <c r="C7" s="39"/>
      <c r="D7" s="39"/>
      <c r="E7" s="39"/>
      <c r="F7" s="39"/>
      <c r="G7" s="39"/>
    </row>
    <row r="8" spans="1:7" ht="16.5" customHeight="1">
      <c r="A8" s="39" t="s">
        <v>6</v>
      </c>
      <c r="B8" s="39"/>
      <c r="C8" s="39"/>
      <c r="D8" s="39"/>
      <c r="E8" s="39"/>
      <c r="F8" s="39"/>
      <c r="G8" s="39"/>
    </row>
    <row r="9" spans="1:7" ht="21.75" customHeight="1">
      <c r="A9" s="40" t="s">
        <v>7</v>
      </c>
      <c r="B9" s="40"/>
      <c r="C9" s="40"/>
      <c r="D9" s="5">
        <v>23</v>
      </c>
      <c r="E9" s="40" t="s">
        <v>8</v>
      </c>
      <c r="F9" s="40"/>
      <c r="G9" s="5">
        <v>1667.7</v>
      </c>
    </row>
    <row r="10" spans="1:8" ht="29.25" customHeight="1">
      <c r="A10" s="6" t="s">
        <v>9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7"/>
    </row>
    <row r="11" spans="1:8" ht="15.75" customHeight="1">
      <c r="A11" s="37" t="s">
        <v>16</v>
      </c>
      <c r="B11" s="37"/>
      <c r="C11" s="9"/>
      <c r="D11" s="9"/>
      <c r="E11" s="9"/>
      <c r="F11" s="9"/>
      <c r="G11" s="9"/>
      <c r="H11" s="7"/>
    </row>
    <row r="12" spans="1:7" ht="14.25" customHeight="1">
      <c r="A12" s="37" t="s">
        <v>17</v>
      </c>
      <c r="B12" s="37"/>
      <c r="C12" s="9"/>
      <c r="D12" s="9"/>
      <c r="E12" s="9"/>
      <c r="F12" s="10">
        <f aca="true" t="shared" si="0" ref="F12:F20">E12/(12*$G$9)</f>
        <v>0</v>
      </c>
      <c r="G12" s="9"/>
    </row>
    <row r="13" spans="1:7" ht="12.75" customHeight="1">
      <c r="A13" s="8"/>
      <c r="B13" s="8"/>
      <c r="C13" s="11"/>
      <c r="D13" s="9"/>
      <c r="E13" s="9"/>
      <c r="F13" s="10">
        <f t="shared" si="0"/>
        <v>0</v>
      </c>
      <c r="G13" s="9"/>
    </row>
    <row r="14" spans="1:7" ht="15" customHeight="1">
      <c r="A14" s="37" t="s">
        <v>18</v>
      </c>
      <c r="B14" s="37"/>
      <c r="C14" s="9"/>
      <c r="D14" s="9"/>
      <c r="E14" s="9"/>
      <c r="F14" s="10">
        <f t="shared" si="0"/>
        <v>0</v>
      </c>
      <c r="G14" s="9"/>
    </row>
    <row r="15" spans="1:7" ht="15.75" customHeight="1">
      <c r="A15" s="8"/>
      <c r="B15" s="12"/>
      <c r="C15" s="11"/>
      <c r="D15" s="9"/>
      <c r="E15" s="9"/>
      <c r="F15" s="10">
        <f t="shared" si="0"/>
        <v>0</v>
      </c>
      <c r="G15" s="9"/>
    </row>
    <row r="16" spans="1:7" ht="15" customHeight="1">
      <c r="A16" s="37" t="s">
        <v>19</v>
      </c>
      <c r="B16" s="37"/>
      <c r="C16" s="9"/>
      <c r="D16" s="9"/>
      <c r="E16" s="9"/>
      <c r="F16" s="10">
        <f t="shared" si="0"/>
        <v>0</v>
      </c>
      <c r="G16" s="9"/>
    </row>
    <row r="17" spans="1:7" ht="15" customHeight="1">
      <c r="A17" s="37" t="s">
        <v>20</v>
      </c>
      <c r="B17" s="37"/>
      <c r="C17" s="9"/>
      <c r="D17" s="9"/>
      <c r="E17" s="9"/>
      <c r="F17" s="10">
        <f t="shared" si="0"/>
        <v>0</v>
      </c>
      <c r="G17" s="9"/>
    </row>
    <row r="18" spans="1:7" ht="15" customHeight="1">
      <c r="A18" s="37" t="s">
        <v>21</v>
      </c>
      <c r="B18" s="37"/>
      <c r="C18" s="9"/>
      <c r="D18" s="9"/>
      <c r="E18" s="9"/>
      <c r="F18" s="10">
        <f t="shared" si="0"/>
        <v>0</v>
      </c>
      <c r="G18" s="9"/>
    </row>
    <row r="19" spans="1:7" ht="15" customHeight="1">
      <c r="A19" s="37" t="s">
        <v>22</v>
      </c>
      <c r="B19" s="37"/>
      <c r="C19" s="9"/>
      <c r="D19" s="9"/>
      <c r="E19" s="9"/>
      <c r="F19" s="10">
        <f t="shared" si="0"/>
        <v>0</v>
      </c>
      <c r="G19" s="9"/>
    </row>
    <row r="20" spans="1:7" ht="15" customHeight="1">
      <c r="A20" s="37" t="s">
        <v>23</v>
      </c>
      <c r="B20" s="37"/>
      <c r="C20" s="9"/>
      <c r="D20" s="9"/>
      <c r="E20" s="9"/>
      <c r="F20" s="10">
        <f t="shared" si="0"/>
        <v>0</v>
      </c>
      <c r="G20" s="9"/>
    </row>
    <row r="21" spans="1:7" ht="15" customHeight="1">
      <c r="A21" s="37" t="s">
        <v>24</v>
      </c>
      <c r="B21" s="37"/>
      <c r="C21" s="9"/>
      <c r="D21" s="9"/>
      <c r="E21" s="9"/>
      <c r="F21" s="10">
        <f>E21/(12*$G$9)</f>
        <v>0</v>
      </c>
      <c r="G21" s="9"/>
    </row>
    <row r="22" spans="1:7" ht="46.5" customHeight="1">
      <c r="A22" s="9">
        <v>1</v>
      </c>
      <c r="B22" s="15" t="s">
        <v>25</v>
      </c>
      <c r="C22" s="9" t="s">
        <v>26</v>
      </c>
      <c r="D22" s="9">
        <v>15</v>
      </c>
      <c r="E22" s="9">
        <f>D22*1600</f>
        <v>24000</v>
      </c>
      <c r="F22" s="10">
        <f>E22/(12*$G$9)</f>
        <v>1.1992564609941836</v>
      </c>
      <c r="G22" s="9" t="s">
        <v>27</v>
      </c>
    </row>
    <row r="23" spans="1:7" ht="75.75" customHeight="1">
      <c r="A23" s="13">
        <v>2</v>
      </c>
      <c r="B23" s="16" t="s">
        <v>28</v>
      </c>
      <c r="C23" s="13" t="s">
        <v>29</v>
      </c>
      <c r="D23" s="13">
        <v>2</v>
      </c>
      <c r="E23" s="13">
        <f>D23*25000</f>
        <v>50000</v>
      </c>
      <c r="F23" s="14">
        <f>E23/(12*$G$9)</f>
        <v>2.498450960404549</v>
      </c>
      <c r="G23" s="13" t="s">
        <v>27</v>
      </c>
    </row>
    <row r="24" spans="1:7" ht="18.75" customHeight="1">
      <c r="A24" s="37" t="s">
        <v>30</v>
      </c>
      <c r="B24" s="37"/>
      <c r="C24" s="9"/>
      <c r="D24" s="9"/>
      <c r="E24" s="9"/>
      <c r="F24" s="10"/>
      <c r="G24" s="9"/>
    </row>
    <row r="25" spans="1:7" ht="18" customHeight="1">
      <c r="A25" s="37" t="s">
        <v>31</v>
      </c>
      <c r="B25" s="37"/>
      <c r="C25" s="9"/>
      <c r="D25" s="9"/>
      <c r="E25" s="9"/>
      <c r="F25" s="10"/>
      <c r="G25" s="9"/>
    </row>
    <row r="26" spans="1:256" ht="138" customHeight="1">
      <c r="A26" s="17">
        <v>1</v>
      </c>
      <c r="B26" s="17" t="s">
        <v>32</v>
      </c>
      <c r="C26" s="17" t="s">
        <v>26</v>
      </c>
      <c r="D26" s="18">
        <v>764</v>
      </c>
      <c r="E26" s="18">
        <f>D26*850</f>
        <v>649400</v>
      </c>
      <c r="F26" s="19">
        <f>E26/(12*$G$9)</f>
        <v>32.44988107373428</v>
      </c>
      <c r="G26" s="18" t="s">
        <v>33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7" ht="16.5" customHeight="1">
      <c r="A27" s="37" t="s">
        <v>34</v>
      </c>
      <c r="B27" s="37"/>
      <c r="C27" s="9"/>
      <c r="D27" s="9"/>
      <c r="E27" s="9"/>
      <c r="F27" s="19">
        <f>E27/(12*$G$9)</f>
        <v>0</v>
      </c>
      <c r="G27" s="9"/>
    </row>
    <row r="28" spans="1:7" ht="60">
      <c r="A28" s="9"/>
      <c r="B28" s="20" t="s">
        <v>35</v>
      </c>
      <c r="C28" s="17" t="s">
        <v>26</v>
      </c>
      <c r="D28" s="13">
        <v>202</v>
      </c>
      <c r="E28" s="13">
        <f>D28*900</f>
        <v>181800</v>
      </c>
      <c r="F28" s="19">
        <f>E28/(12*$G$9)</f>
        <v>9.08436769203094</v>
      </c>
      <c r="G28" s="13" t="s">
        <v>36</v>
      </c>
    </row>
    <row r="29" spans="1:7" ht="15" customHeight="1">
      <c r="A29" s="37" t="s">
        <v>37</v>
      </c>
      <c r="B29" s="37"/>
      <c r="C29" s="9"/>
      <c r="D29" s="9"/>
      <c r="E29" s="9"/>
      <c r="F29" s="10"/>
      <c r="G29" s="9"/>
    </row>
    <row r="30" spans="1:7" ht="15" customHeight="1">
      <c r="A30" s="37" t="s">
        <v>38</v>
      </c>
      <c r="B30" s="37"/>
      <c r="C30" s="9"/>
      <c r="D30" s="9"/>
      <c r="E30" s="9"/>
      <c r="F30" s="10"/>
      <c r="G30" s="9"/>
    </row>
    <row r="31" spans="1:7" ht="18" customHeight="1">
      <c r="A31" s="38" t="s">
        <v>39</v>
      </c>
      <c r="B31" s="38"/>
      <c r="C31" s="9"/>
      <c r="D31" s="9"/>
      <c r="E31" s="9"/>
      <c r="F31" s="10"/>
      <c r="G31" s="9"/>
    </row>
    <row r="32" spans="1:7" ht="69" customHeight="1">
      <c r="A32" s="18">
        <v>1</v>
      </c>
      <c r="B32" s="21" t="s">
        <v>40</v>
      </c>
      <c r="C32" s="18" t="s">
        <v>41</v>
      </c>
      <c r="D32" s="18">
        <f>D9*3</f>
        <v>69</v>
      </c>
      <c r="E32" s="18">
        <f>D32*150</f>
        <v>10350</v>
      </c>
      <c r="F32" s="22">
        <f>E32/(12*$G$9)</f>
        <v>0.5171793488037416</v>
      </c>
      <c r="G32" s="23" t="s">
        <v>42</v>
      </c>
    </row>
    <row r="33" spans="1:7" ht="27" customHeight="1">
      <c r="A33" s="18"/>
      <c r="B33" s="21"/>
      <c r="C33" s="18"/>
      <c r="D33" s="18"/>
      <c r="E33" s="18"/>
      <c r="F33" s="24"/>
      <c r="G33" s="23"/>
    </row>
    <row r="34" spans="1:7" ht="42" customHeight="1">
      <c r="A34" s="33" t="s">
        <v>43</v>
      </c>
      <c r="B34" s="33"/>
      <c r="C34" s="25"/>
      <c r="D34" s="25"/>
      <c r="E34" s="25"/>
      <c r="F34" s="24"/>
      <c r="G34" s="25"/>
    </row>
    <row r="35" spans="1:7" ht="56.25" customHeight="1">
      <c r="A35" s="18">
        <v>1</v>
      </c>
      <c r="B35" s="17" t="s">
        <v>44</v>
      </c>
      <c r="C35" s="18" t="s">
        <v>45</v>
      </c>
      <c r="D35" s="18">
        <v>23</v>
      </c>
      <c r="E35" s="18"/>
      <c r="F35" s="22">
        <f>E35/(12*$G$9)</f>
        <v>0</v>
      </c>
      <c r="G35" s="18" t="s">
        <v>46</v>
      </c>
    </row>
    <row r="36" spans="1:7" ht="26.25" customHeight="1">
      <c r="A36" s="35" t="s">
        <v>47</v>
      </c>
      <c r="B36" s="35"/>
      <c r="C36" s="25"/>
      <c r="D36" s="25"/>
      <c r="E36" s="25"/>
      <c r="F36" s="24">
        <f>E36/(12*$G$9)</f>
        <v>0</v>
      </c>
      <c r="G36" s="25"/>
    </row>
    <row r="37" spans="1:7" ht="43.5" customHeight="1">
      <c r="A37" s="25">
        <v>1</v>
      </c>
      <c r="B37" s="21" t="s">
        <v>48</v>
      </c>
      <c r="C37" s="25" t="s">
        <v>29</v>
      </c>
      <c r="D37" s="25">
        <v>1</v>
      </c>
      <c r="E37" s="25">
        <f>D37*75000</f>
        <v>75000</v>
      </c>
      <c r="F37" s="24">
        <f>E37/(12*$G$9)</f>
        <v>3.7476764406068237</v>
      </c>
      <c r="G37" s="25" t="s">
        <v>49</v>
      </c>
    </row>
    <row r="38" spans="1:7" ht="29.25" customHeight="1">
      <c r="A38" s="33" t="s">
        <v>50</v>
      </c>
      <c r="B38" s="33"/>
      <c r="C38" s="25"/>
      <c r="D38" s="25"/>
      <c r="E38" s="25"/>
      <c r="F38" s="22">
        <f>E38/(12*$G$9)</f>
        <v>0</v>
      </c>
      <c r="G38" s="25"/>
    </row>
    <row r="39" spans="1:7" ht="14.25" customHeight="1">
      <c r="A39" s="26"/>
      <c r="B39" s="26"/>
      <c r="C39" s="26"/>
      <c r="D39" s="26"/>
      <c r="E39" s="26"/>
      <c r="F39" s="24">
        <f>E39/(12*$G$9)</f>
        <v>0</v>
      </c>
      <c r="G39" s="26"/>
    </row>
    <row r="40" spans="1:7" ht="51.75" customHeight="1">
      <c r="A40" s="36" t="s">
        <v>51</v>
      </c>
      <c r="B40" s="36"/>
      <c r="C40" s="26"/>
      <c r="D40" s="26"/>
      <c r="E40" s="26"/>
      <c r="F40" s="24"/>
      <c r="G40" s="26"/>
    </row>
    <row r="41" spans="1:7" ht="35.25" customHeight="1">
      <c r="A41" s="26">
        <v>1</v>
      </c>
      <c r="B41" s="27" t="s">
        <v>52</v>
      </c>
      <c r="C41" s="28" t="s">
        <v>29</v>
      </c>
      <c r="D41" s="28">
        <v>1</v>
      </c>
      <c r="E41" s="28">
        <f>D41*5000</f>
        <v>5000</v>
      </c>
      <c r="F41" s="24">
        <f>E41/(12*$G$9)</f>
        <v>0.2498450960404549</v>
      </c>
      <c r="G41" s="26" t="s">
        <v>53</v>
      </c>
    </row>
    <row r="42" spans="1:7" ht="41.25" customHeight="1">
      <c r="A42" s="26">
        <v>2</v>
      </c>
      <c r="B42" s="27" t="s">
        <v>54</v>
      </c>
      <c r="C42" s="28" t="s">
        <v>29</v>
      </c>
      <c r="D42" s="28">
        <v>1</v>
      </c>
      <c r="E42" s="28">
        <f>D42*3000</f>
        <v>3000</v>
      </c>
      <c r="F42" s="24">
        <f>E42/(12*$G$9)</f>
        <v>0.14990705762427295</v>
      </c>
      <c r="G42" s="26" t="s">
        <v>53</v>
      </c>
    </row>
    <row r="43" spans="1:7" ht="14.25" customHeight="1">
      <c r="A43" s="33" t="s">
        <v>55</v>
      </c>
      <c r="B43" s="33"/>
      <c r="C43" s="25"/>
      <c r="D43" s="25"/>
      <c r="E43" s="25"/>
      <c r="F43" s="24"/>
      <c r="G43" s="25"/>
    </row>
    <row r="44" spans="1:7" ht="27" customHeight="1">
      <c r="A44" s="33" t="s">
        <v>56</v>
      </c>
      <c r="B44" s="33"/>
      <c r="C44" s="25"/>
      <c r="D44" s="25"/>
      <c r="E44" s="25"/>
      <c r="F44" s="24"/>
      <c r="G44" s="25"/>
    </row>
    <row r="45" spans="1:7" ht="29.25" customHeight="1">
      <c r="A45" s="33" t="s">
        <v>57</v>
      </c>
      <c r="B45" s="33"/>
      <c r="C45" s="18"/>
      <c r="D45" s="18"/>
      <c r="E45" s="18"/>
      <c r="F45" s="24"/>
      <c r="G45" s="18"/>
    </row>
    <row r="46" spans="1:7" ht="25.5">
      <c r="A46" s="18">
        <v>1</v>
      </c>
      <c r="B46" s="29" t="s">
        <v>58</v>
      </c>
      <c r="C46" s="18" t="s">
        <v>29</v>
      </c>
      <c r="D46" s="18">
        <v>5</v>
      </c>
      <c r="E46" s="18">
        <f>D46*1207</f>
        <v>6035</v>
      </c>
      <c r="F46" s="22">
        <f>E46/(12*$G$9)</f>
        <v>0.3015630309208291</v>
      </c>
      <c r="G46" s="26" t="s">
        <v>53</v>
      </c>
    </row>
    <row r="47" spans="1:7" ht="25.5">
      <c r="A47" s="18">
        <v>2</v>
      </c>
      <c r="B47" s="29" t="s">
        <v>59</v>
      </c>
      <c r="C47" s="18" t="s">
        <v>29</v>
      </c>
      <c r="D47" s="18">
        <v>1</v>
      </c>
      <c r="E47" s="18">
        <v>1207</v>
      </c>
      <c r="F47" s="22">
        <f>E47/(12*$G$9)</f>
        <v>0.06031260618416581</v>
      </c>
      <c r="G47" s="26" t="s">
        <v>53</v>
      </c>
    </row>
    <row r="48" spans="1:7" ht="15">
      <c r="A48" s="18">
        <v>3</v>
      </c>
      <c r="B48" s="29" t="s">
        <v>60</v>
      </c>
      <c r="C48" s="18" t="s">
        <v>29</v>
      </c>
      <c r="D48" s="18">
        <v>2</v>
      </c>
      <c r="E48" s="18">
        <f>D48*607</f>
        <v>1214</v>
      </c>
      <c r="F48" s="22">
        <f>E48/(12*$G$9)</f>
        <v>0.06066238931862245</v>
      </c>
      <c r="G48" s="26" t="s">
        <v>53</v>
      </c>
    </row>
    <row r="49" spans="1:7" ht="33" customHeight="1">
      <c r="A49" s="18">
        <v>4</v>
      </c>
      <c r="B49" s="17" t="s">
        <v>61</v>
      </c>
      <c r="C49" s="18" t="s">
        <v>62</v>
      </c>
      <c r="D49" s="18">
        <v>40</v>
      </c>
      <c r="E49" s="18">
        <f>D49*80</f>
        <v>3200</v>
      </c>
      <c r="F49" s="22">
        <f>E49/(12*$G$9)</f>
        <v>0.15990086146589114</v>
      </c>
      <c r="G49" s="26" t="s">
        <v>53</v>
      </c>
    </row>
    <row r="50" spans="1:7" ht="15">
      <c r="A50" s="30"/>
      <c r="B50" s="34" t="s">
        <v>63</v>
      </c>
      <c r="C50" s="34"/>
      <c r="D50" s="30"/>
      <c r="E50" s="31">
        <f>SUM(E12:E49)</f>
        <v>1010206</v>
      </c>
      <c r="F50" s="32">
        <f>SUM(F11:F49)</f>
        <v>50.479003018128765</v>
      </c>
      <c r="G50" s="30"/>
    </row>
    <row r="52" ht="22.5" customHeight="1">
      <c r="A52" s="1" t="s">
        <v>64</v>
      </c>
    </row>
  </sheetData>
  <sheetProtection selectLockedCells="1" selectUnlockedCells="1"/>
  <mergeCells count="32">
    <mergeCell ref="A1:G1"/>
    <mergeCell ref="A3:G3"/>
    <mergeCell ref="A4:G4"/>
    <mergeCell ref="A5:G5"/>
    <mergeCell ref="A6:G6"/>
    <mergeCell ref="A7:G7"/>
    <mergeCell ref="A8:G8"/>
    <mergeCell ref="A9:C9"/>
    <mergeCell ref="E9:F9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4:B24"/>
    <mergeCell ref="A25:B25"/>
    <mergeCell ref="A27:B27"/>
    <mergeCell ref="A29:B29"/>
    <mergeCell ref="A30:B30"/>
    <mergeCell ref="A31:B31"/>
    <mergeCell ref="A45:B45"/>
    <mergeCell ref="B50:C50"/>
    <mergeCell ref="A34:B34"/>
    <mergeCell ref="A36:B36"/>
    <mergeCell ref="A38:B38"/>
    <mergeCell ref="A40:B40"/>
    <mergeCell ref="A43:B43"/>
    <mergeCell ref="A44:B44"/>
  </mergeCells>
  <printOptions/>
  <pageMargins left="0.9055555555555556" right="0.39375" top="0.4722222222222222" bottom="0.5118055555555555" header="0.5118055555555555" footer="0.5118055555555555"/>
  <pageSetup fitToHeight="7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2016-12-15T13:56:31Z</cp:lastPrinted>
  <dcterms:modified xsi:type="dcterms:W3CDTF">2016-12-15T13:56:33Z</dcterms:modified>
  <cp:category/>
  <cp:version/>
  <cp:contentType/>
  <cp:contentStatus/>
</cp:coreProperties>
</file>